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>
    <mc:Choice Requires="x15">
      <x15ac:absPath xmlns:x15ac="http://schemas.microsoft.com/office/spreadsheetml/2010/11/ac" url="W:\Corporate Legal\Regulatory Legal\IUB\Energy Efficiency Plans (EEP)\EEP-2018-0002 MEC\Annual Reports\2020\"/>
    </mc:Choice>
  </mc:AlternateContent>
  <xr:revisionPtr revIDLastSave="0" documentId="13_ncr:1_{17D5E756-23B4-4BFF-865E-5A08BEBED242}" xr6:coauthVersionLast="45" xr6:coauthVersionMax="45" xr10:uidLastSave="{00000000-0000-0000-0000-000000000000}"/>
  <bookViews>
    <workbookView xWindow="-120" yWindow="-120" windowWidth="29040" windowHeight="15840" tabRatio="597" xr2:uid="{00000000-000D-0000-FFFF-FFFF00000000}"/>
  </bookViews>
  <sheets>
    <sheet name="EXBC" sheetId="6" r:id="rId1"/>
  </sheets>
  <externalReferences>
    <externalReference r:id="rId2"/>
    <externalReference r:id="rId3"/>
  </externalReferences>
  <definedNames>
    <definedName name="IPSTotalM" localSheetId="0">'[1]Totalexpd '!#REF!</definedName>
    <definedName name="IPSTotalM">'[2]Totalexpd '!#REF!</definedName>
    <definedName name="IPSTotalYTD" localSheetId="0">'[1]Totalexpd '!#REF!</definedName>
    <definedName name="IPSTotalYTD">'[2]Totalexpd '!#REF!</definedName>
    <definedName name="IPTotalM" localSheetId="0">'[1]Totalexpd '!#REF!</definedName>
    <definedName name="IPTotalM">'[2]Totalexpd '!#REF!</definedName>
    <definedName name="IPTotalYTD" localSheetId="0">'[1]Totalexpd '!#REF!</definedName>
    <definedName name="IPTotalYTD">'[2]Totalexpd '!#REF!</definedName>
    <definedName name="LaborAll1990" localSheetId="0">'[1]Totalexpd '!#REF!</definedName>
    <definedName name="LaborAll1990">'[2]Totalexpd '!#REF!</definedName>
    <definedName name="LaborAll1991" localSheetId="0">'[1]Totalexpd '!#REF!</definedName>
    <definedName name="LaborAll1991">'[2]Totalexpd '!#REF!</definedName>
    <definedName name="LaborAll1992" localSheetId="0">'[1]Totalexpd '!#REF!</definedName>
    <definedName name="LaborAll1992">'[2]Totalexpd '!#REF!</definedName>
    <definedName name="NonlabAll1990" localSheetId="0">'[1]Totalexpd '!#REF!</definedName>
    <definedName name="NonlabAll1990">'[2]Totalexpd '!#REF!</definedName>
    <definedName name="NonlabAll1991" localSheetId="0">'[1]Totalexpd '!#REF!</definedName>
    <definedName name="NonlabAll1991">'[2]Totalexpd '!#REF!</definedName>
    <definedName name="NonlabAll1992" localSheetId="0">'[1]Totalexpd '!#REF!</definedName>
    <definedName name="NonlabAll1992">'[2]Totalexpd '!#REF!</definedName>
    <definedName name="_xlnm.Print_Area" localSheetId="0">EXBC!$C$2:$G$24</definedName>
    <definedName name="PTDLaborAll" localSheetId="0">'[1]Totalexpd '!#REF!</definedName>
    <definedName name="PTDLaborAll">'[2]Totalexpd '!#REF!</definedName>
    <definedName name="PTDnonlabAll" localSheetId="0">'[1]Totalexpd '!#REF!</definedName>
    <definedName name="PTDnonlabAll">'[2]Totalexpd '!#REF!</definedName>
    <definedName name="PTDTotal" localSheetId="0">'[1]Totalexpd '!#REF!</definedName>
    <definedName name="PTDTotal">'[2]Totalexpd '!#REF!</definedName>
    <definedName name="YTDLabor" localSheetId="0">'[1]Totalexpd '!#REF!</definedName>
    <definedName name="YTDLabor">'[2]Totalexpd '!#REF!</definedName>
    <definedName name="YTDlaborAll" localSheetId="0">'[1]Totalexpd '!#REF!</definedName>
    <definedName name="YTDlaborAll">'[2]Totalexpd '!#REF!</definedName>
    <definedName name="YTDNonlabAll" localSheetId="0">'[1]Totalexpd '!#REF!</definedName>
    <definedName name="YTDNonlabAll">'[2]Totalexpd '!#REF!</definedName>
    <definedName name="YTDTotal" localSheetId="0">'[1]Totalexpd '!#REF!</definedName>
    <definedName name="YTDTotal">'[2]Totalexpd '!#REF!</definedName>
    <definedName name="YTDTotalLabor" localSheetId="0">'[1]Totalexpd '!#REF!</definedName>
    <definedName name="YTDTotalLabor">'[2]Totalexpd '!#REF!</definedName>
    <definedName name="YTDTotalLaborAlloc" localSheetId="0">'[1]Totalexpd '!#REF!</definedName>
    <definedName name="YTDTotalLaborAlloc">'[2]Totalexpd '!#REF!</definedName>
    <definedName name="YTDTotalNonlabor" localSheetId="0">'[1]Totalexpd '!#REF!</definedName>
    <definedName name="YTDTotalNonlabor">'[2]Totalexpd '!#REF!</definedName>
    <definedName name="YTDTotalNonlaborAlloc" localSheetId="0">'[1]Totalexpd '!#REF!</definedName>
    <definedName name="YTDTotalNonlaborAlloc">'[2]Totalexpd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 l="1"/>
  <c r="F23" i="6" s="1"/>
  <c r="G23" i="6" s="1"/>
  <c r="D23" i="6"/>
  <c r="G29" i="6"/>
  <c r="E29" i="6"/>
  <c r="E31" i="6" s="1"/>
  <c r="D29" i="6"/>
  <c r="D31" i="6" s="1"/>
  <c r="F17" i="6" l="1"/>
  <c r="G17" i="6" s="1"/>
  <c r="F28" i="6" l="1"/>
  <c r="G28" i="6" s="1"/>
  <c r="F20" i="6"/>
  <c r="G20" i="6" s="1"/>
  <c r="F27" i="6" l="1"/>
  <c r="F11" i="6"/>
  <c r="G11" i="6" s="1"/>
  <c r="F12" i="6"/>
  <c r="G12" i="6" s="1"/>
  <c r="F16" i="6"/>
  <c r="G16" i="6" s="1"/>
  <c r="F21" i="6"/>
  <c r="G21" i="6" s="1"/>
  <c r="F15" i="6"/>
  <c r="G15" i="6" s="1"/>
  <c r="F19" i="6"/>
  <c r="G19" i="6" s="1"/>
  <c r="F13" i="6"/>
  <c r="G13" i="6" s="1"/>
  <c r="F10" i="6"/>
  <c r="G10" i="6" s="1"/>
  <c r="F14" i="6"/>
  <c r="G14" i="6" s="1"/>
  <c r="F22" i="6"/>
  <c r="G22" i="6" s="1"/>
  <c r="F18" i="6"/>
  <c r="G18" i="6" s="1"/>
  <c r="G27" i="6" l="1"/>
  <c r="F29" i="6"/>
  <c r="F31" i="6" l="1"/>
  <c r="G31" i="6" s="1"/>
</calcChain>
</file>

<file path=xl/sharedStrings.xml><?xml version="1.0" encoding="utf-8"?>
<sst xmlns="http://schemas.openxmlformats.org/spreadsheetml/2006/main" count="39" uniqueCount="31">
  <si>
    <t>Plan</t>
  </si>
  <si>
    <t>Actual</t>
  </si>
  <si>
    <t>Variance</t>
  </si>
  <si>
    <t>Trees</t>
  </si>
  <si>
    <t>Assessments</t>
  </si>
  <si>
    <t>Residential Load Management</t>
  </si>
  <si>
    <t>Residential Equipment</t>
  </si>
  <si>
    <t>Commercial New Construction</t>
  </si>
  <si>
    <t>Nonresidential Equipment</t>
  </si>
  <si>
    <t>Nonresidential Load Management</t>
  </si>
  <si>
    <t>MidAmerican Energy Company</t>
  </si>
  <si>
    <t>Residential Education</t>
  </si>
  <si>
    <t>Nonresidential Education</t>
  </si>
  <si>
    <t>Nonresidential Energy Solutions</t>
  </si>
  <si>
    <t>Elec Proj</t>
  </si>
  <si>
    <t>Gas Proj</t>
  </si>
  <si>
    <t>EEP-2018-0002</t>
  </si>
  <si>
    <t>Residential Behavioral</t>
  </si>
  <si>
    <t>Residential Appliance Recycling</t>
  </si>
  <si>
    <t>Residential Low Income</t>
  </si>
  <si>
    <t>Residential Assessment</t>
  </si>
  <si>
    <t>Income Qualified Multifamily Housing</t>
  </si>
  <si>
    <t>2020 Actual and Planned Spending</t>
  </si>
  <si>
    <t>Energy Efficiency Total</t>
  </si>
  <si>
    <t>Percentage</t>
  </si>
  <si>
    <t>Demand Response Programs</t>
  </si>
  <si>
    <t>Spending</t>
  </si>
  <si>
    <t>Difference</t>
  </si>
  <si>
    <t>Demand Response Total</t>
  </si>
  <si>
    <t>Grand Total</t>
  </si>
  <si>
    <t>Energy Efficiency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</si>
</sst>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0" fontId="4" fillId="0" borderId="0" xfId="0" applyNumberFormat="1" applyFont="1"/>
    <xf numFmtId="10" fontId="4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4" fillId="0" borderId="8" xfId="0" applyNumberFormat="1" applyFont="1" applyBorder="1" applyAlignment="1">
      <alignment horizontal="right"/>
    </xf>
    <xf numFmtId="164" fontId="4" fillId="0" borderId="2" xfId="1" applyNumberFormat="1" applyFont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9" fontId="4" fillId="0" borderId="8" xfId="0" applyNumberFormat="1" applyFont="1" applyBorder="1"/>
    <xf numFmtId="0" fontId="7" fillId="0" borderId="9" xfId="0" applyFont="1" applyBorder="1"/>
    <xf numFmtId="9" fontId="4" fillId="0" borderId="0" xfId="0" applyNumberFormat="1" applyFont="1"/>
    <xf numFmtId="0" fontId="7" fillId="0" borderId="10" xfId="0" applyFont="1" applyBorder="1"/>
    <xf numFmtId="164" fontId="4" fillId="0" borderId="11" xfId="0" applyNumberFormat="1" applyFont="1" applyBorder="1"/>
    <xf numFmtId="9" fontId="4" fillId="0" borderId="12" xfId="0" applyNumberFormat="1" applyFont="1" applyBorder="1"/>
    <xf numFmtId="164" fontId="4" fillId="0" borderId="11" xfId="1" applyNumberFormat="1" applyFont="1" applyBorder="1"/>
    <xf numFmtId="164" fontId="4" fillId="0" borderId="9" xfId="1" applyNumberFormat="1" applyFont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9" fontId="4" fillId="0" borderId="5" xfId="0" applyNumberFormat="1" applyFont="1" applyBorder="1"/>
    <xf numFmtId="9" fontId="4" fillId="0" borderId="0" xfId="0" applyNumberFormat="1" applyFont="1" applyBorder="1"/>
    <xf numFmtId="9" fontId="4" fillId="0" borderId="1" xfId="0" applyNumberFormat="1" applyFont="1" applyBorder="1"/>
    <xf numFmtId="0" fontId="3" fillId="0" borderId="0" xfId="0" applyFont="1" applyAlignment="1">
      <alignment horizontal="center"/>
    </xf>
  </cellXfs>
  <cellStyles count="7">
    <cellStyle name="Comma 2" xfId="6" xr:uid="{A045C562-3760-4311-9664-477B1E775947}"/>
    <cellStyle name="Currency" xfId="1" builtinId="4"/>
    <cellStyle name="Currency 2" xfId="3" xr:uid="{53925425-A443-4C40-B1DC-7262883A0F78}"/>
    <cellStyle name="Normal" xfId="0" builtinId="0"/>
    <cellStyle name="Normal 2" xfId="2" xr:uid="{90EA532F-66F7-43EC-9334-2CBB2428ABA9}"/>
    <cellStyle name="Normal 2 2" xfId="5" xr:uid="{29B27554-9757-412B-884B-F73A5EE17F16}"/>
    <cellStyle name="Percent 2" xfId="4" xr:uid="{DB3ECD0E-696C-483F-A1EB-12776C0BBAA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3.xml" Type="http://schemas.openxmlformats.org/officeDocument/2006/relationships/customXml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Relationship Id="rId8" Target="../customXml/item1.xml" Type="http://schemas.openxmlformats.org/officeDocument/2006/relationships/customXml"/><Relationship Id="rId9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94783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/IIEEP396.XLS" TargetMode="External" Type="http://schemas.openxmlformats.org/officeDocument/2006/relationships/externalLinkPath"/></Relationships>
</file>

<file path=xl/externalLinks/_rels/externalLink2.xml.rels><?xml version="1.0" encoding="UTF-8" standalone="no"?><Relationships xmlns="http://schemas.openxmlformats.org/package/2006/relationships"><Relationship Id="rId1" Target="file:///C:/IIEEP396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G31"/>
  <sheetViews>
    <sheetView tabSelected="1" view="pageLayout" topLeftCell="C1" zoomScaleNormal="100" workbookViewId="0">
      <selection activeCell="C1" sqref="C1"/>
    </sheetView>
  </sheetViews>
  <sheetFormatPr defaultColWidth="9.140625" defaultRowHeight="12.75" outlineLevelCol="1" x14ac:dyDescent="0.2"/>
  <cols>
    <col min="1" max="2" customWidth="true" hidden="true" style="1" width="9.140625" outlineLevel="1" collapsed="false"/>
    <col min="3" max="3" customWidth="true" style="1" width="40.42578125" collapsed="true"/>
    <col min="4" max="4" customWidth="true" style="1" width="13.28515625" collapsed="false"/>
    <col min="5" max="5" bestFit="true" customWidth="true" style="1" width="14.5703125" collapsed="false"/>
    <col min="6" max="6" bestFit="true" customWidth="true" style="1" width="12.28515625" collapsed="false"/>
    <col min="7" max="7" bestFit="true" customWidth="true" style="1" width="10.5703125" collapsed="false"/>
    <col min="8" max="16384" style="1" width="9.140625" collapsed="false"/>
  </cols>
  <sheetData>
    <row r="2" spans="1:7" ht="15.75" x14ac:dyDescent="0.25">
      <c r="C2" s="32" t="s">
        <v>10</v>
      </c>
      <c r="D2" s="32"/>
      <c r="E2" s="32"/>
      <c r="F2" s="32"/>
      <c r="G2" s="32"/>
    </row>
    <row r="3" spans="1:7" ht="15.75" x14ac:dyDescent="0.25">
      <c r="C3" s="32" t="s">
        <v>16</v>
      </c>
      <c r="D3" s="32"/>
      <c r="E3" s="32"/>
      <c r="F3" s="32"/>
      <c r="G3" s="32"/>
    </row>
    <row r="4" spans="1:7" ht="15.75" x14ac:dyDescent="0.25">
      <c r="C4" s="32" t="s">
        <v>22</v>
      </c>
      <c r="D4" s="32"/>
      <c r="E4" s="32"/>
      <c r="F4" s="32"/>
      <c r="G4" s="32"/>
    </row>
    <row r="5" spans="1:7" ht="15.75" x14ac:dyDescent="0.25">
      <c r="C5" s="7"/>
      <c r="D5" s="7"/>
      <c r="E5" s="7"/>
      <c r="F5" s="7"/>
      <c r="G5" s="7"/>
    </row>
    <row r="6" spans="1:7" x14ac:dyDescent="0.2">
      <c r="C6" s="6">
        <v>2018</v>
      </c>
    </row>
    <row r="8" spans="1:7" x14ac:dyDescent="0.2">
      <c r="C8" s="8"/>
      <c r="D8" s="9" t="s">
        <v>0</v>
      </c>
      <c r="E8" s="10" t="s">
        <v>1</v>
      </c>
      <c r="F8" s="10"/>
      <c r="G8" s="27" t="s">
        <v>24</v>
      </c>
    </row>
    <row r="9" spans="1:7" x14ac:dyDescent="0.2">
      <c r="A9" s="1" t="s">
        <v>14</v>
      </c>
      <c r="B9" s="1" t="s">
        <v>15</v>
      </c>
      <c r="C9" s="12" t="s">
        <v>30</v>
      </c>
      <c r="D9" s="13" t="s">
        <v>26</v>
      </c>
      <c r="E9" s="14" t="s">
        <v>26</v>
      </c>
      <c r="F9" s="14" t="s">
        <v>2</v>
      </c>
      <c r="G9" s="28" t="s">
        <v>27</v>
      </c>
    </row>
    <row r="10" spans="1:7" x14ac:dyDescent="0.2">
      <c r="A10" s="1">
        <v>17802</v>
      </c>
      <c r="B10" s="1">
        <v>98856</v>
      </c>
      <c r="C10" t="s">
        <v>6</v>
      </c>
      <c r="D10" s="2">
        <v>4937390.7805262748</v>
      </c>
      <c r="E10" s="2">
        <v>4877540.7892225226</v>
      </c>
      <c r="F10" s="3">
        <f t="shared" ref="F10:F22" si="0">E10-D10</f>
        <v>-59849.991303752176</v>
      </c>
      <c r="G10" s="29">
        <f t="shared" ref="G10:G22" si="1">IFERROR(F10/D10,0)</f>
        <v>-1.2121785364814244E-2</v>
      </c>
    </row>
    <row r="11" spans="1:7" x14ac:dyDescent="0.2">
      <c r="A11" s="1">
        <v>17808</v>
      </c>
      <c r="B11" s="1">
        <v>98855</v>
      </c>
      <c r="C11" t="s">
        <v>20</v>
      </c>
      <c r="D11" s="2">
        <v>1894613.1501863888</v>
      </c>
      <c r="E11" s="2">
        <v>1018039.4791771048</v>
      </c>
      <c r="F11" s="3">
        <f t="shared" si="0"/>
        <v>-876573.67100928398</v>
      </c>
      <c r="G11" s="30">
        <f t="shared" si="1"/>
        <v>-0.4626663078544811</v>
      </c>
    </row>
    <row r="12" spans="1:7" x14ac:dyDescent="0.2">
      <c r="A12" s="1">
        <v>17860</v>
      </c>
      <c r="B12" s="1">
        <v>98871</v>
      </c>
      <c r="C12" t="s">
        <v>17</v>
      </c>
      <c r="D12" s="2">
        <v>1498000</v>
      </c>
      <c r="E12" s="2">
        <v>872062.67640257033</v>
      </c>
      <c r="F12" s="3">
        <f t="shared" si="0"/>
        <v>-625937.32359742967</v>
      </c>
      <c r="G12" s="30">
        <f t="shared" si="1"/>
        <v>-0.41784868063913866</v>
      </c>
    </row>
    <row r="13" spans="1:7" x14ac:dyDescent="0.2">
      <c r="A13" s="1">
        <v>17857</v>
      </c>
      <c r="C13" t="s">
        <v>18</v>
      </c>
      <c r="D13" s="2">
        <v>1082836.2336634682</v>
      </c>
      <c r="E13" s="2">
        <v>498772.79560202954</v>
      </c>
      <c r="F13" s="3">
        <f t="shared" si="0"/>
        <v>-584063.43806143862</v>
      </c>
      <c r="G13" s="30">
        <f t="shared" si="1"/>
        <v>-0.53938298322861455</v>
      </c>
    </row>
    <row r="14" spans="1:7" x14ac:dyDescent="0.2">
      <c r="A14" s="1">
        <v>17839</v>
      </c>
      <c r="B14" s="1">
        <v>98854</v>
      </c>
      <c r="C14" t="s">
        <v>19</v>
      </c>
      <c r="D14" s="2">
        <v>1988176.3994766828</v>
      </c>
      <c r="E14" s="2">
        <v>1634928.4958226471</v>
      </c>
      <c r="F14" s="3">
        <f t="shared" si="0"/>
        <v>-353247.90365403565</v>
      </c>
      <c r="G14" s="30">
        <f t="shared" si="1"/>
        <v>-0.17767432695962776</v>
      </c>
    </row>
    <row r="15" spans="1:7" x14ac:dyDescent="0.2">
      <c r="A15" s="1">
        <v>17849</v>
      </c>
      <c r="B15" s="1">
        <v>98865</v>
      </c>
      <c r="C15" t="s">
        <v>11</v>
      </c>
      <c r="D15" s="2">
        <v>460000</v>
      </c>
      <c r="E15" s="2">
        <v>307593.97007760842</v>
      </c>
      <c r="F15" s="3">
        <f t="shared" si="0"/>
        <v>-152406.02992239158</v>
      </c>
      <c r="G15" s="30">
        <f t="shared" si="1"/>
        <v>-0.33131745635302517</v>
      </c>
    </row>
    <row r="16" spans="1:7" x14ac:dyDescent="0.2">
      <c r="A16" s="1">
        <v>17805</v>
      </c>
      <c r="B16" s="1">
        <v>98858</v>
      </c>
      <c r="C16" t="s">
        <v>8</v>
      </c>
      <c r="D16" s="2">
        <v>5915387.1285321387</v>
      </c>
      <c r="E16" s="2">
        <v>4329335.0313425008</v>
      </c>
      <c r="F16" s="3">
        <f t="shared" si="0"/>
        <v>-1586052.0971896378</v>
      </c>
      <c r="G16" s="30">
        <f t="shared" si="1"/>
        <v>-0.26812312748552186</v>
      </c>
    </row>
    <row r="17" spans="1:7" x14ac:dyDescent="0.2">
      <c r="A17" s="1">
        <v>17817</v>
      </c>
      <c r="B17" s="1">
        <v>98859</v>
      </c>
      <c r="C17" t="s">
        <v>13</v>
      </c>
      <c r="D17" s="2">
        <v>10208597.888811739</v>
      </c>
      <c r="E17" s="2">
        <v>4951726.1102697048</v>
      </c>
      <c r="F17" s="3">
        <f t="shared" si="0"/>
        <v>-5256871.7785420343</v>
      </c>
      <c r="G17" s="30">
        <f t="shared" si="1"/>
        <v>-0.51494552295995311</v>
      </c>
    </row>
    <row r="18" spans="1:7" x14ac:dyDescent="0.2">
      <c r="A18" s="1">
        <v>17804</v>
      </c>
      <c r="B18" s="1">
        <v>98851</v>
      </c>
      <c r="C18" t="s">
        <v>7</v>
      </c>
      <c r="D18" s="2">
        <v>5260832</v>
      </c>
      <c r="E18" s="2">
        <v>6404292.3315996407</v>
      </c>
      <c r="F18" s="3">
        <f t="shared" si="0"/>
        <v>1143460.3315996407</v>
      </c>
      <c r="G18" s="30">
        <f t="shared" si="1"/>
        <v>0.21735351586966484</v>
      </c>
    </row>
    <row r="19" spans="1:7" x14ac:dyDescent="0.2">
      <c r="A19" s="1">
        <v>17813</v>
      </c>
      <c r="B19" s="1">
        <v>98850</v>
      </c>
      <c r="C19" t="s">
        <v>21</v>
      </c>
      <c r="D19" s="2">
        <v>1620311.4940039963</v>
      </c>
      <c r="E19" s="2">
        <v>411367.52653821663</v>
      </c>
      <c r="F19" s="3">
        <f t="shared" si="0"/>
        <v>-1208943.9674657797</v>
      </c>
      <c r="G19" s="30">
        <f t="shared" si="1"/>
        <v>-0.74611824451008801</v>
      </c>
    </row>
    <row r="20" spans="1:7" x14ac:dyDescent="0.2">
      <c r="A20" s="1">
        <v>17848</v>
      </c>
      <c r="B20" s="1">
        <v>98864</v>
      </c>
      <c r="C20" t="s">
        <v>12</v>
      </c>
      <c r="D20" s="2">
        <v>540000</v>
      </c>
      <c r="E20" s="2">
        <v>319576.28394545364</v>
      </c>
      <c r="F20" s="3">
        <f t="shared" si="0"/>
        <v>-220423.71605454636</v>
      </c>
      <c r="G20" s="30">
        <f t="shared" si="1"/>
        <v>-0.40819206676767844</v>
      </c>
    </row>
    <row r="21" spans="1:7" x14ac:dyDescent="0.2">
      <c r="A21" s="1">
        <v>17838</v>
      </c>
      <c r="B21" s="1">
        <v>98645</v>
      </c>
      <c r="C21" t="s">
        <v>3</v>
      </c>
      <c r="D21" s="2">
        <v>150000</v>
      </c>
      <c r="E21" s="2">
        <v>119171.35999999999</v>
      </c>
      <c r="F21" s="3">
        <f t="shared" si="0"/>
        <v>-30828.640000000014</v>
      </c>
      <c r="G21" s="30">
        <f t="shared" si="1"/>
        <v>-0.20552426666666676</v>
      </c>
    </row>
    <row r="22" spans="1:7" x14ac:dyDescent="0.2">
      <c r="A22" s="1">
        <v>17842</v>
      </c>
      <c r="B22" s="1">
        <v>98656</v>
      </c>
      <c r="C22" t="s">
        <v>4</v>
      </c>
      <c r="D22" s="2">
        <v>2000000</v>
      </c>
      <c r="E22" s="2">
        <v>2277531.12</v>
      </c>
      <c r="F22" s="3">
        <f t="shared" si="0"/>
        <v>277531.12000000011</v>
      </c>
      <c r="G22" s="31">
        <f t="shared" si="1"/>
        <v>0.13876556000000007</v>
      </c>
    </row>
    <row r="23" spans="1:7" x14ac:dyDescent="0.2">
      <c r="C23" s="22" t="s">
        <v>23</v>
      </c>
      <c r="D23" s="26">
        <f>SUM(D10:D22)</f>
        <v>37556145.075200692</v>
      </c>
      <c r="E23" s="25">
        <f>SUM(E10:E22)</f>
        <v>28021937.969999999</v>
      </c>
      <c r="F23" s="25">
        <f t="shared" ref="F23" si="2">E23-D23</f>
        <v>-9534207.105200693</v>
      </c>
      <c r="G23" s="19">
        <f>F23/D23</f>
        <v>-0.25386543496702968</v>
      </c>
    </row>
    <row r="25" spans="1:7" x14ac:dyDescent="0.2">
      <c r="C25" s="8"/>
      <c r="D25" s="9" t="s">
        <v>0</v>
      </c>
      <c r="E25" s="10" t="s">
        <v>1</v>
      </c>
      <c r="F25" s="10"/>
      <c r="G25" s="11" t="s">
        <v>24</v>
      </c>
    </row>
    <row r="26" spans="1:7" x14ac:dyDescent="0.2">
      <c r="C26" s="12" t="s">
        <v>25</v>
      </c>
      <c r="D26" s="13" t="s">
        <v>26</v>
      </c>
      <c r="E26" s="14" t="s">
        <v>26</v>
      </c>
      <c r="F26" s="14" t="s">
        <v>2</v>
      </c>
      <c r="G26" s="15" t="s">
        <v>27</v>
      </c>
    </row>
    <row r="27" spans="1:7" x14ac:dyDescent="0.2">
      <c r="A27" s="1">
        <v>17831</v>
      </c>
      <c r="C27" t="s">
        <v>5</v>
      </c>
      <c r="D27" s="2">
        <v>3254250.6533727366</v>
      </c>
      <c r="E27" s="2">
        <v>2586541.58</v>
      </c>
      <c r="F27" s="3">
        <f>E27-D27</f>
        <v>-667709.07337273657</v>
      </c>
      <c r="G27" s="4">
        <f>IFERROR(F27/D27,0)</f>
        <v>-0.20518059132314115</v>
      </c>
    </row>
    <row r="28" spans="1:7" x14ac:dyDescent="0.2">
      <c r="A28" s="1">
        <v>17836</v>
      </c>
      <c r="C28" t="s">
        <v>9</v>
      </c>
      <c r="D28" s="17">
        <v>8651750</v>
      </c>
      <c r="E28" s="17">
        <v>7683617.8799999999</v>
      </c>
      <c r="F28" s="18">
        <f>E28-D28</f>
        <v>-968132.12000000011</v>
      </c>
      <c r="G28" s="5">
        <f>IFERROR(F28/D28,0)</f>
        <v>-0.11190014968070044</v>
      </c>
    </row>
    <row r="29" spans="1:7" x14ac:dyDescent="0.2">
      <c r="C29" s="20" t="s">
        <v>28</v>
      </c>
      <c r="D29" s="16">
        <f>SUM(D27:D28)</f>
        <v>11906000.653372737</v>
      </c>
      <c r="E29" s="17">
        <f>SUM(E27:E28)</f>
        <v>10270159.460000001</v>
      </c>
      <c r="F29" s="17">
        <f>SUM(F27:F28)</f>
        <v>-1635841.1933727367</v>
      </c>
      <c r="G29" s="19">
        <f>F29/D29</f>
        <v>-0.13739636348074069</v>
      </c>
    </row>
    <row r="30" spans="1:7" x14ac:dyDescent="0.2">
      <c r="G30" s="21"/>
    </row>
    <row r="31" spans="1:7" x14ac:dyDescent="0.2">
      <c r="C31" s="22" t="s">
        <v>29</v>
      </c>
      <c r="D31" s="23">
        <f>SUM(D23,D29)</f>
        <v>49462145.728573427</v>
      </c>
      <c r="E31" s="23">
        <f>SUM(E23,E29)</f>
        <v>38292097.43</v>
      </c>
      <c r="F31" s="23">
        <f>SUM(F23,F29)</f>
        <v>-11170048.298573431</v>
      </c>
      <c r="G31" s="24">
        <f>F31/D31</f>
        <v>-0.2258302411680593</v>
      </c>
    </row>
  </sheetData>
  <mergeCells count="3">
    <mergeCell ref="C3:G3"/>
    <mergeCell ref="C4:G4"/>
    <mergeCell ref="C2:G2"/>
  </mergeCells>
  <phoneticPr fontId="0" type="noConversion"/>
  <printOptions horizontalCentered="1" verticalCentered="1"/>
  <pageMargins left="0.51181102362204722" right="0.74803149606299213" top="0.98425196850393704" bottom="0.98425196850393704" header="0.51181102362204722" footer="0.51181102362204722"/>
  <pageSetup orientation="landscape" r:id="rId1"/>
  <headerFooter alignWithMargins="0">
    <oddHeader>&amp;R2020 Exhibit C
Total Spend v Actual
EEP-2018-0002</oddHeader>
    <oddFooter>&amp;CPage &amp;P of &amp;N&amp;R&amp;F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480CF-A7A1-46A5-A45E-DB69375046C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41B0BF35-30BF-46B2-B31C-608546DD147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3108E-5BA3-4992-AFCF-1CB416056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E51E1A-992A-4474-96FB-CA2C6BD51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EXBC</vt:lpstr>
      <vt:lpstr>EXBC!Print_Area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2004-04-20T20:14:47Z</dcterms:created>
  <dc:creator>Administrator</dc:creator>
  <cp:lastModifiedBy>Vyncke, Laura M</cp:lastModifiedBy>
  <cp:lastPrinted>2019-04-24T17:37:41Z</cp:lastPrinted>
  <dcterms:modified xsi:type="dcterms:W3CDTF">2021-04-28T16:37:21Z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 id">
    <vt:lpwstr>42db39db-8ce9-4a36-b54b-2e507e80634c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