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ustomProperty" PartName="/xl/customProperty1.bin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>
    <mc:Choice Requires="x15">
      <x15ac:absPath xmlns:x15ac="http://schemas.microsoft.com/office/spreadsheetml/2010/11/ac" url="R:\IA\2020 Rate Case\Exhibits - Final Order\Compliance Filing 9-2021\"/>
    </mc:Choice>
  </mc:AlternateContent>
  <xr:revisionPtr revIDLastSave="0" documentId="13_ncr:1_{EA74ABA1-FE79-4A8C-BFFF-56D2D932D936}" xr6:coauthVersionLast="47" xr6:coauthVersionMax="47" xr10:uidLastSave="{00000000-0000-0000-0000-000000000000}"/>
  <bookViews>
    <workbookView xWindow="-120" yWindow="-120" windowWidth="29040" windowHeight="15840" xr2:uid="{CAFC52AA-189A-4AE2-A542-8B8D28B64BE9}"/>
  </bookViews>
  <sheets>
    <sheet name="Sheet1" sheetId="1" r:id="rId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D19" i="1"/>
  <c r="C9" i="1"/>
  <c r="E14" i="1"/>
  <c r="H72" i="1"/>
  <c r="H65" i="1"/>
  <c r="H98" i="1"/>
  <c r="H121" i="1" s="1"/>
  <c r="H147" i="1" s="1"/>
  <c r="H173" i="1" s="1"/>
  <c r="H196" i="1" s="1"/>
  <c r="H222" i="1" s="1"/>
  <c r="H97" i="1"/>
  <c r="H120" i="1" s="1"/>
  <c r="H146" i="1" s="1"/>
  <c r="H172" i="1" s="1"/>
  <c r="H195" i="1" s="1"/>
  <c r="H221" i="1" s="1"/>
  <c r="H96" i="1"/>
  <c r="H119" i="1" s="1"/>
  <c r="H145" i="1" s="1"/>
  <c r="H171" i="1" s="1"/>
  <c r="H194" i="1" s="1"/>
  <c r="H220" i="1" s="1"/>
  <c r="H95" i="1"/>
  <c r="H118" i="1" s="1"/>
  <c r="H144" i="1" s="1"/>
  <c r="H170" i="1" s="1"/>
  <c r="H193" i="1" s="1"/>
  <c r="H219" i="1" s="1"/>
  <c r="H58" i="1"/>
  <c r="H57" i="1"/>
  <c r="H56" i="1"/>
  <c r="H55" i="1"/>
  <c r="B13" i="1"/>
  <c r="G66" i="1" l="1"/>
  <c r="G75" i="1" s="1"/>
  <c r="C15" i="1" s="1"/>
  <c r="C19" i="1" s="1"/>
  <c r="G65" i="1"/>
  <c r="G64" i="1"/>
  <c r="G73" i="1"/>
  <c r="G72" i="1"/>
  <c r="G71" i="1"/>
  <c r="B19" i="1"/>
  <c r="D17" i="1"/>
  <c r="B17" i="1"/>
  <c r="B15" i="1"/>
  <c r="D14" i="1"/>
  <c r="C14" i="1"/>
  <c r="B14" i="1"/>
  <c r="C13" i="1"/>
  <c r="C12" i="1"/>
  <c r="B12" i="1"/>
  <c r="C11" i="1"/>
  <c r="B11" i="1"/>
  <c r="C10" i="1"/>
  <c r="B10" i="1"/>
  <c r="B9" i="1"/>
  <c r="D75" i="1"/>
  <c r="E75" i="1"/>
  <c r="B75" i="1"/>
  <c r="I72" i="1"/>
  <c r="I71" i="1"/>
  <c r="I65" i="1"/>
  <c r="I66" i="1" s="1"/>
  <c r="I64" i="1"/>
  <c r="E273" i="1"/>
  <c r="E271" i="1"/>
  <c r="D271" i="1"/>
  <c r="E257" i="1"/>
  <c r="D257" i="1"/>
  <c r="E239" i="1"/>
  <c r="B239" i="1"/>
  <c r="I238" i="1"/>
  <c r="G238" i="1"/>
  <c r="D238" i="1"/>
  <c r="I237" i="1"/>
  <c r="G237" i="1"/>
  <c r="D237" i="1"/>
  <c r="I236" i="1"/>
  <c r="G236" i="1"/>
  <c r="D236" i="1"/>
  <c r="I235" i="1"/>
  <c r="G235" i="1"/>
  <c r="D235" i="1"/>
  <c r="I234" i="1"/>
  <c r="G234" i="1"/>
  <c r="D234" i="1"/>
  <c r="I233" i="1"/>
  <c r="G233" i="1"/>
  <c r="D233" i="1"/>
  <c r="I232" i="1"/>
  <c r="G232" i="1"/>
  <c r="D232" i="1"/>
  <c r="E223" i="1"/>
  <c r="E225" i="1" s="1"/>
  <c r="B223" i="1"/>
  <c r="B225" i="1" s="1"/>
  <c r="I222" i="1"/>
  <c r="G222" i="1"/>
  <c r="D222" i="1"/>
  <c r="I221" i="1"/>
  <c r="G221" i="1"/>
  <c r="D221" i="1"/>
  <c r="I220" i="1"/>
  <c r="G220" i="1"/>
  <c r="D220" i="1"/>
  <c r="I219" i="1"/>
  <c r="G219" i="1"/>
  <c r="D219" i="1"/>
  <c r="E216" i="1"/>
  <c r="B216" i="1"/>
  <c r="I215" i="1"/>
  <c r="G215" i="1"/>
  <c r="D215" i="1"/>
  <c r="I214" i="1"/>
  <c r="G214" i="1"/>
  <c r="D214" i="1"/>
  <c r="I213" i="1"/>
  <c r="G213" i="1"/>
  <c r="D213" i="1"/>
  <c r="I212" i="1"/>
  <c r="G212" i="1"/>
  <c r="D212" i="1"/>
  <c r="I211" i="1"/>
  <c r="G211" i="1"/>
  <c r="D211" i="1"/>
  <c r="I210" i="1"/>
  <c r="G210" i="1"/>
  <c r="D210" i="1"/>
  <c r="I209" i="1"/>
  <c r="G209" i="1"/>
  <c r="D209" i="1"/>
  <c r="I208" i="1"/>
  <c r="G208" i="1"/>
  <c r="D208" i="1"/>
  <c r="I207" i="1"/>
  <c r="G207" i="1"/>
  <c r="D207" i="1"/>
  <c r="I206" i="1"/>
  <c r="G206" i="1"/>
  <c r="D206" i="1"/>
  <c r="G197" i="1"/>
  <c r="E197" i="1"/>
  <c r="D197" i="1"/>
  <c r="B197" i="1"/>
  <c r="I196" i="1"/>
  <c r="I195" i="1"/>
  <c r="I194" i="1"/>
  <c r="I193" i="1"/>
  <c r="E190" i="1"/>
  <c r="B190" i="1"/>
  <c r="G189" i="1"/>
  <c r="D189" i="1"/>
  <c r="G188" i="1"/>
  <c r="D188" i="1"/>
  <c r="G187" i="1"/>
  <c r="D187" i="1"/>
  <c r="E184" i="1"/>
  <c r="B184" i="1"/>
  <c r="I183" i="1"/>
  <c r="G183" i="1"/>
  <c r="D183" i="1"/>
  <c r="I182" i="1"/>
  <c r="G182" i="1"/>
  <c r="D182" i="1"/>
  <c r="I181" i="1"/>
  <c r="G181" i="1"/>
  <c r="D181" i="1"/>
  <c r="I180" i="1"/>
  <c r="G180" i="1"/>
  <c r="D180" i="1"/>
  <c r="I179" i="1"/>
  <c r="G179" i="1"/>
  <c r="D179" i="1"/>
  <c r="E174" i="1"/>
  <c r="B174" i="1"/>
  <c r="I173" i="1"/>
  <c r="G173" i="1"/>
  <c r="D173" i="1"/>
  <c r="I172" i="1"/>
  <c r="G172" i="1"/>
  <c r="D172" i="1"/>
  <c r="I171" i="1"/>
  <c r="G171" i="1"/>
  <c r="D171" i="1"/>
  <c r="I170" i="1"/>
  <c r="G170" i="1"/>
  <c r="D170" i="1"/>
  <c r="E167" i="1"/>
  <c r="B167" i="1"/>
  <c r="I166" i="1"/>
  <c r="G166" i="1"/>
  <c r="D166" i="1"/>
  <c r="I165" i="1"/>
  <c r="G165" i="1"/>
  <c r="D165" i="1"/>
  <c r="I164" i="1"/>
  <c r="G164" i="1"/>
  <c r="D164" i="1"/>
  <c r="I163" i="1"/>
  <c r="G163" i="1"/>
  <c r="D163" i="1"/>
  <c r="I162" i="1"/>
  <c r="G162" i="1"/>
  <c r="D162" i="1"/>
  <c r="I161" i="1"/>
  <c r="G161" i="1"/>
  <c r="D161" i="1"/>
  <c r="I160" i="1"/>
  <c r="G160" i="1"/>
  <c r="D160" i="1"/>
  <c r="I159" i="1"/>
  <c r="G159" i="1"/>
  <c r="D159" i="1"/>
  <c r="I158" i="1"/>
  <c r="G158" i="1"/>
  <c r="D158" i="1"/>
  <c r="I157" i="1"/>
  <c r="G157" i="1"/>
  <c r="D157" i="1"/>
  <c r="E148" i="1"/>
  <c r="E150" i="1" s="1"/>
  <c r="B148" i="1"/>
  <c r="B150" i="1" s="1"/>
  <c r="I147" i="1"/>
  <c r="G147" i="1"/>
  <c r="D147" i="1"/>
  <c r="I146" i="1"/>
  <c r="G146" i="1"/>
  <c r="D146" i="1"/>
  <c r="I145" i="1"/>
  <c r="G145" i="1"/>
  <c r="D145" i="1"/>
  <c r="I144" i="1"/>
  <c r="G144" i="1"/>
  <c r="D144" i="1"/>
  <c r="E141" i="1"/>
  <c r="B141" i="1"/>
  <c r="I140" i="1"/>
  <c r="G140" i="1"/>
  <c r="D140" i="1"/>
  <c r="I139" i="1"/>
  <c r="G139" i="1"/>
  <c r="D139" i="1"/>
  <c r="I138" i="1"/>
  <c r="G138" i="1"/>
  <c r="D138" i="1"/>
  <c r="I137" i="1"/>
  <c r="G137" i="1"/>
  <c r="D137" i="1"/>
  <c r="I136" i="1"/>
  <c r="G136" i="1"/>
  <c r="D136" i="1"/>
  <c r="I135" i="1"/>
  <c r="G135" i="1"/>
  <c r="D135" i="1"/>
  <c r="I134" i="1"/>
  <c r="G134" i="1"/>
  <c r="D134" i="1"/>
  <c r="I133" i="1"/>
  <c r="G133" i="1"/>
  <c r="D133" i="1"/>
  <c r="I132" i="1"/>
  <c r="G132" i="1"/>
  <c r="D132" i="1"/>
  <c r="I131" i="1"/>
  <c r="G131" i="1"/>
  <c r="D131" i="1"/>
  <c r="I108" i="1"/>
  <c r="I107" i="1"/>
  <c r="I106" i="1"/>
  <c r="I105" i="1"/>
  <c r="I104" i="1"/>
  <c r="G108" i="1"/>
  <c r="G107" i="1"/>
  <c r="G106" i="1"/>
  <c r="G105" i="1"/>
  <c r="E109" i="1"/>
  <c r="D108" i="1"/>
  <c r="D107" i="1"/>
  <c r="D106" i="1"/>
  <c r="D105" i="1"/>
  <c r="B109" i="1"/>
  <c r="I91" i="1"/>
  <c r="I90" i="1"/>
  <c r="I89" i="1"/>
  <c r="I88" i="1"/>
  <c r="I87" i="1"/>
  <c r="I86" i="1"/>
  <c r="I85" i="1"/>
  <c r="G91" i="1"/>
  <c r="G90" i="1"/>
  <c r="G89" i="1"/>
  <c r="G88" i="1"/>
  <c r="G87" i="1"/>
  <c r="G86" i="1"/>
  <c r="G85" i="1"/>
  <c r="G84" i="1"/>
  <c r="G83" i="1"/>
  <c r="D91" i="1"/>
  <c r="D90" i="1"/>
  <c r="D89" i="1"/>
  <c r="D88" i="1"/>
  <c r="D87" i="1"/>
  <c r="D86" i="1"/>
  <c r="D85" i="1"/>
  <c r="G122" i="1"/>
  <c r="E122" i="1"/>
  <c r="D122" i="1"/>
  <c r="B122" i="1"/>
  <c r="I121" i="1"/>
  <c r="I120" i="1"/>
  <c r="I119" i="1"/>
  <c r="I118" i="1"/>
  <c r="E115" i="1"/>
  <c r="B115" i="1"/>
  <c r="G114" i="1"/>
  <c r="D114" i="1"/>
  <c r="G113" i="1"/>
  <c r="D113" i="1"/>
  <c r="G112" i="1"/>
  <c r="D112" i="1"/>
  <c r="G104" i="1"/>
  <c r="D104" i="1"/>
  <c r="E99" i="1"/>
  <c r="B99" i="1"/>
  <c r="I98" i="1"/>
  <c r="G98" i="1"/>
  <c r="D98" i="1"/>
  <c r="I97" i="1"/>
  <c r="G97" i="1"/>
  <c r="D97" i="1"/>
  <c r="I96" i="1"/>
  <c r="G96" i="1"/>
  <c r="D96" i="1"/>
  <c r="I95" i="1"/>
  <c r="G95" i="1"/>
  <c r="D95" i="1"/>
  <c r="E92" i="1"/>
  <c r="B92" i="1"/>
  <c r="I84" i="1"/>
  <c r="D84" i="1"/>
  <c r="I83" i="1"/>
  <c r="D83" i="1"/>
  <c r="I82" i="1"/>
  <c r="G82" i="1"/>
  <c r="D82" i="1"/>
  <c r="E59" i="1"/>
  <c r="B59" i="1"/>
  <c r="I58" i="1"/>
  <c r="I57" i="1"/>
  <c r="I56" i="1"/>
  <c r="I55" i="1"/>
  <c r="D59" i="1"/>
  <c r="E52" i="1"/>
  <c r="B52" i="1"/>
  <c r="G51" i="1"/>
  <c r="D51" i="1"/>
  <c r="G50" i="1"/>
  <c r="D50" i="1"/>
  <c r="G49" i="1"/>
  <c r="D49" i="1"/>
  <c r="E46" i="1"/>
  <c r="B46" i="1"/>
  <c r="I45" i="1"/>
  <c r="I46" i="1" s="1"/>
  <c r="G45" i="1"/>
  <c r="G46" i="1" s="1"/>
  <c r="D45" i="1"/>
  <c r="D46" i="1" s="1"/>
  <c r="I39" i="1"/>
  <c r="I38" i="1"/>
  <c r="I37" i="1"/>
  <c r="I36" i="1"/>
  <c r="I32" i="1"/>
  <c r="I31" i="1"/>
  <c r="I30" i="1"/>
  <c r="I29" i="1"/>
  <c r="I28" i="1"/>
  <c r="E40" i="1"/>
  <c r="G39" i="1"/>
  <c r="G38" i="1"/>
  <c r="G37" i="1"/>
  <c r="G36" i="1"/>
  <c r="E33" i="1"/>
  <c r="G32" i="1"/>
  <c r="G31" i="1"/>
  <c r="G30" i="1"/>
  <c r="G29" i="1"/>
  <c r="G28" i="1"/>
  <c r="D39" i="1"/>
  <c r="D38" i="1"/>
  <c r="D37" i="1"/>
  <c r="D36" i="1"/>
  <c r="D32" i="1"/>
  <c r="D31" i="1"/>
  <c r="D30" i="1"/>
  <c r="D29" i="1"/>
  <c r="D28" i="1"/>
  <c r="B40" i="1"/>
  <c r="B33" i="1"/>
  <c r="I73" i="1" l="1"/>
  <c r="I109" i="1"/>
  <c r="E199" i="1"/>
  <c r="D273" i="1"/>
  <c r="D109" i="1"/>
  <c r="D190" i="1"/>
  <c r="I197" i="1"/>
  <c r="D223" i="1"/>
  <c r="G190" i="1"/>
  <c r="I239" i="1"/>
  <c r="I241" i="1" s="1"/>
  <c r="G239" i="1"/>
  <c r="G241" i="1" s="1"/>
  <c r="D239" i="1"/>
  <c r="D241" i="1" s="1"/>
  <c r="D167" i="1"/>
  <c r="G174" i="1"/>
  <c r="D174" i="1"/>
  <c r="I223" i="1"/>
  <c r="D115" i="1"/>
  <c r="D99" i="1"/>
  <c r="I122" i="1"/>
  <c r="G109" i="1"/>
  <c r="G223" i="1"/>
  <c r="G216" i="1"/>
  <c r="I216" i="1"/>
  <c r="D216" i="1"/>
  <c r="D225" i="1" s="1"/>
  <c r="G225" i="1"/>
  <c r="B199" i="1"/>
  <c r="G184" i="1"/>
  <c r="I184" i="1"/>
  <c r="D184" i="1"/>
  <c r="I174" i="1"/>
  <c r="D199" i="1"/>
  <c r="I167" i="1"/>
  <c r="G167" i="1"/>
  <c r="G148" i="1"/>
  <c r="I148" i="1"/>
  <c r="D148" i="1"/>
  <c r="I141" i="1"/>
  <c r="G141" i="1"/>
  <c r="D141" i="1"/>
  <c r="G115" i="1"/>
  <c r="E124" i="1"/>
  <c r="B124" i="1"/>
  <c r="I99" i="1"/>
  <c r="G99" i="1"/>
  <c r="I92" i="1"/>
  <c r="G92" i="1"/>
  <c r="D92" i="1"/>
  <c r="I59" i="1"/>
  <c r="G59" i="1"/>
  <c r="D52" i="1"/>
  <c r="G52" i="1"/>
  <c r="D33" i="1"/>
  <c r="D40" i="1"/>
  <c r="I33" i="1"/>
  <c r="G40" i="1"/>
  <c r="I40" i="1"/>
  <c r="G33" i="1"/>
  <c r="I75" i="1" l="1"/>
  <c r="D9" i="1" s="1"/>
  <c r="E9" i="1" s="1"/>
  <c r="I225" i="1"/>
  <c r="D13" i="1" s="1"/>
  <c r="E13" i="1" s="1"/>
  <c r="G199" i="1"/>
  <c r="I199" i="1"/>
  <c r="D12" i="1" s="1"/>
  <c r="E12" i="1" s="1"/>
  <c r="D124" i="1"/>
  <c r="D150" i="1"/>
  <c r="G124" i="1"/>
  <c r="G150" i="1"/>
  <c r="I150" i="1"/>
  <c r="D11" i="1" s="1"/>
  <c r="E11" i="1" s="1"/>
  <c r="I124" i="1"/>
  <c r="D10" i="1" s="1"/>
  <c r="E10" i="1" s="1"/>
  <c r="D15" i="1" l="1"/>
  <c r="E15" i="1" l="1"/>
</calcChain>
</file>

<file path=xl/sharedStrings.xml><?xml version="1.0" encoding="utf-8"?>
<sst xmlns="http://schemas.openxmlformats.org/spreadsheetml/2006/main" count="432" uniqueCount="79">
  <si>
    <t xml:space="preserve">Service Charge: </t>
  </si>
  <si>
    <t>5/8" Monthly</t>
  </si>
  <si>
    <t>3/4" Monthly</t>
  </si>
  <si>
    <t>1" Monthly</t>
  </si>
  <si>
    <t>1 1/2" Mthly</t>
  </si>
  <si>
    <t>2" Monthly</t>
  </si>
  <si>
    <t>3" Monthly</t>
  </si>
  <si>
    <t>4" Monthly</t>
  </si>
  <si>
    <t>6" Monthly</t>
  </si>
  <si>
    <t>8" Monthly</t>
  </si>
  <si>
    <t>10" Monthly</t>
  </si>
  <si>
    <t>Consumption (1000 Gallons)</t>
  </si>
  <si>
    <t>First 22.40</t>
  </si>
  <si>
    <t>Next 426.40</t>
  </si>
  <si>
    <t>Next 7031.20</t>
  </si>
  <si>
    <t>In Excess of 7480</t>
  </si>
  <si>
    <t>Billing</t>
  </si>
  <si>
    <t>Units</t>
  </si>
  <si>
    <t>Present</t>
  </si>
  <si>
    <t>Rate</t>
  </si>
  <si>
    <t>Total Revenue</t>
  </si>
  <si>
    <t>Total</t>
  </si>
  <si>
    <t>Revenue</t>
  </si>
  <si>
    <t>Proposed</t>
  </si>
  <si>
    <t>--- 12 Months Ended December 2019 ---</t>
  </si>
  <si>
    <t>--- 12 Months Ended June 2022 ---</t>
  </si>
  <si>
    <t>Subtotal</t>
  </si>
  <si>
    <t>TOTAL RESIDENTIAL</t>
  </si>
  <si>
    <t>QUAD CITIES - CLINTON</t>
  </si>
  <si>
    <t>BLUE GRASS</t>
  </si>
  <si>
    <t xml:space="preserve">First 2.50 </t>
  </si>
  <si>
    <t>In Excess of 2.50</t>
  </si>
  <si>
    <t>Irrigation</t>
  </si>
  <si>
    <t>Residential Sales &amp; Revenues</t>
  </si>
  <si>
    <t>Commercial Sales &amp; Revenues</t>
  </si>
  <si>
    <t>TOTAL COMMERCIAL</t>
  </si>
  <si>
    <t>Industrial Sales &amp; Revenues</t>
  </si>
  <si>
    <t>TOTAL INDUSTRIAL</t>
  </si>
  <si>
    <t>OPA Sales &amp; Revenues</t>
  </si>
  <si>
    <t>TOTAL OPA</t>
  </si>
  <si>
    <t>Miscellaneous Sales &amp; Revenues</t>
  </si>
  <si>
    <t>Private Fire Revenues</t>
  </si>
  <si>
    <t>TOTAL PRIVATE FIRE</t>
  </si>
  <si>
    <t>Other Revenue - Late Payment Charge</t>
  </si>
  <si>
    <t>Other Revenue - Rent</t>
  </si>
  <si>
    <t>Other Revenue - Rent Interco</t>
  </si>
  <si>
    <t>Other Revenue - NSF Check Charge</t>
  </si>
  <si>
    <t>Other Revenue - Application/Initiation Fee</t>
  </si>
  <si>
    <t>Other Revenue - Usage Data</t>
  </si>
  <si>
    <t>Other Revenue - Reconnection Fee</t>
  </si>
  <si>
    <t>Other Revenue - Frozen Meter</t>
  </si>
  <si>
    <t>Other Revenue - After Hrs Charge</t>
  </si>
  <si>
    <t>Other Revenue - Misc Service</t>
  </si>
  <si>
    <t>Miscellaneous Revenues</t>
  </si>
  <si>
    <t>12 Mos. Ended</t>
  </si>
  <si>
    <t>Dec. 2019</t>
  </si>
  <si>
    <t>June 2022</t>
  </si>
  <si>
    <t>TOTAL MISCELLANEOUS REVENUE</t>
  </si>
  <si>
    <t>WOODDALE</t>
  </si>
  <si>
    <t>Usage</t>
  </si>
  <si>
    <t>ACQUISITION</t>
  </si>
  <si>
    <t>ROYAL PINES</t>
  </si>
  <si>
    <t>Residential</t>
  </si>
  <si>
    <t>Commercial</t>
  </si>
  <si>
    <t>Industrial</t>
  </si>
  <si>
    <t>OPA</t>
  </si>
  <si>
    <t>Miscellaneous</t>
  </si>
  <si>
    <t>Private Fire</t>
  </si>
  <si>
    <t>TOTAL MISCELLANEOUS</t>
  </si>
  <si>
    <t>Revenue Requirement</t>
  </si>
  <si>
    <t>IAWC Simmons Direct Exhibit 1</t>
  </si>
  <si>
    <t>Iowa-American Water Company</t>
  </si>
  <si>
    <t>RPU-2020-0001</t>
  </si>
  <si>
    <t>Present Rates</t>
  </si>
  <si>
    <t>June 2020</t>
  </si>
  <si>
    <t>Proposed Rates</t>
  </si>
  <si>
    <t>Final By Class %</t>
  </si>
  <si>
    <t>Present to Proposed</t>
  </si>
  <si>
    <t>Revised Revenue Exhibit - Restructured IAWC Rea Direct 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</si>
</sst>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[$-409]mmm\-yy;@"/>
    <numFmt numFmtId="165" formatCode="&quot;$&quot;#,##0.0000_);\(&quot;$&quot;#,##0.0000\)"/>
    <numFmt numFmtId="166" formatCode="#,##0.0000_);\(#,##0.0000\)"/>
    <numFmt numFmtId="167" formatCode="_(&quot;$&quot;* #,##0_);_(&quot;$&quot;* \(#,##0\);_(&quot;$&quot;* &quot;-&quot;??_);_(@_)"/>
    <numFmt numFmtId="168" formatCode="_(* #,##0_);_(* \(#,##0\);_(* &quot;-&quot;??_);_(@_)"/>
    <numFmt numFmtId="169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37" fontId="0" fillId="0" borderId="1" xfId="1" applyNumberFormat="1" applyFont="1" applyBorder="1"/>
    <xf numFmtId="37" fontId="0" fillId="0" borderId="0" xfId="0" applyNumberFormat="1"/>
    <xf numFmtId="167" fontId="0" fillId="0" borderId="0" xfId="0" applyNumberFormat="1"/>
    <xf numFmtId="44" fontId="0" fillId="0" borderId="1" xfId="2" applyFont="1" applyBorder="1"/>
    <xf numFmtId="167" fontId="0" fillId="0" borderId="1" xfId="0" applyNumberFormat="1" applyBorder="1"/>
    <xf numFmtId="167" fontId="0" fillId="0" borderId="0" xfId="2" applyNumberFormat="1" applyFont="1"/>
    <xf numFmtId="0" fontId="0" fillId="0" borderId="0" xfId="0" applyAlignment="1">
      <alignment horizontal="right"/>
    </xf>
    <xf numFmtId="166" fontId="0" fillId="0" borderId="1" xfId="2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7" fontId="0" fillId="0" borderId="2" xfId="0" applyNumberFormat="1" applyBorder="1"/>
    <xf numFmtId="167" fontId="0" fillId="0" borderId="3" xfId="0" applyNumberFormat="1" applyBorder="1"/>
    <xf numFmtId="0" fontId="0" fillId="0" borderId="2" xfId="0" applyBorder="1"/>
    <xf numFmtId="167" fontId="0" fillId="0" borderId="2" xfId="2" applyNumberFormat="1" applyFont="1" applyBorder="1"/>
    <xf numFmtId="37" fontId="0" fillId="0" borderId="1" xfId="0" applyNumberFormat="1" applyBorder="1"/>
    <xf numFmtId="0" fontId="0" fillId="0" borderId="0" xfId="0" applyBorder="1" applyAlignment="1">
      <alignment horizontal="right"/>
    </xf>
    <xf numFmtId="167" fontId="0" fillId="0" borderId="0" xfId="0" applyNumberFormat="1" applyBorder="1"/>
    <xf numFmtId="0" fontId="0" fillId="0" borderId="0" xfId="0" applyBorder="1"/>
    <xf numFmtId="167" fontId="0" fillId="0" borderId="0" xfId="2" applyNumberFormat="1" applyFont="1" applyBorder="1"/>
    <xf numFmtId="37" fontId="0" fillId="0" borderId="0" xfId="1" applyNumberFormat="1" applyFont="1" applyBorder="1"/>
    <xf numFmtId="44" fontId="0" fillId="0" borderId="0" xfId="2" applyFont="1" applyBorder="1"/>
    <xf numFmtId="37" fontId="0" fillId="0" borderId="0" xfId="0" applyNumberFormat="1" applyBorder="1"/>
    <xf numFmtId="165" fontId="0" fillId="0" borderId="0" xfId="2" applyNumberFormat="1" applyFont="1" applyBorder="1"/>
    <xf numFmtId="166" fontId="0" fillId="0" borderId="0" xfId="2" applyNumberFormat="1" applyFont="1" applyBorder="1"/>
    <xf numFmtId="0" fontId="3" fillId="0" borderId="3" xfId="3" applyNumberFormat="1" applyFont="1" applyBorder="1"/>
    <xf numFmtId="0" fontId="4" fillId="0" borderId="2" xfId="3" applyNumberFormat="1" applyFont="1" applyBorder="1"/>
    <xf numFmtId="0" fontId="4" fillId="0" borderId="3" xfId="3" applyNumberFormat="1" applyFont="1" applyBorder="1"/>
    <xf numFmtId="0" fontId="3" fillId="0" borderId="2" xfId="3" applyNumberFormat="1" applyFont="1" applyBorder="1"/>
    <xf numFmtId="0" fontId="0" fillId="0" borderId="2" xfId="0" applyFont="1" applyBorder="1"/>
    <xf numFmtId="0" fontId="4" fillId="0" borderId="6" xfId="3" applyNumberFormat="1" applyFont="1" applyBorder="1"/>
    <xf numFmtId="37" fontId="0" fillId="0" borderId="5" xfId="1" applyNumberFormat="1" applyFont="1" applyBorder="1"/>
    <xf numFmtId="44" fontId="0" fillId="0" borderId="5" xfId="2" applyFont="1" applyBorder="1"/>
    <xf numFmtId="167" fontId="0" fillId="0" borderId="6" xfId="0" applyNumberFormat="1" applyBorder="1"/>
    <xf numFmtId="167" fontId="0" fillId="0" borderId="5" xfId="0" applyNumberFormat="1" applyBorder="1"/>
    <xf numFmtId="0" fontId="4" fillId="0" borderId="0" xfId="3" applyNumberFormat="1" applyFont="1" applyFill="1" applyBorder="1"/>
    <xf numFmtId="37" fontId="0" fillId="0" borderId="0" xfId="0" applyNumberFormat="1" applyFill="1" applyBorder="1"/>
    <xf numFmtId="0" fontId="5" fillId="0" borderId="0" xfId="0" applyFont="1"/>
    <xf numFmtId="0" fontId="4" fillId="0" borderId="7" xfId="3" applyNumberFormat="1" applyFont="1" applyBorder="1"/>
    <xf numFmtId="0" fontId="0" fillId="0" borderId="1" xfId="0" applyBorder="1"/>
    <xf numFmtId="17" fontId="0" fillId="0" borderId="1" xfId="0" quotePrefix="1" applyNumberFormat="1" applyBorder="1" applyAlignment="1">
      <alignment horizontal="right"/>
    </xf>
    <xf numFmtId="167" fontId="0" fillId="0" borderId="1" xfId="2" applyNumberFormat="1" applyFont="1" applyBorder="1"/>
    <xf numFmtId="0" fontId="0" fillId="0" borderId="0" xfId="0" applyFill="1" applyBorder="1"/>
    <xf numFmtId="168" fontId="0" fillId="0" borderId="0" xfId="1" applyNumberFormat="1" applyFont="1"/>
    <xf numFmtId="168" fontId="0" fillId="0" borderId="1" xfId="1" applyNumberFormat="1" applyFont="1" applyBorder="1"/>
    <xf numFmtId="169" fontId="0" fillId="0" borderId="1" xfId="2" applyNumberFormat="1" applyFont="1" applyBorder="1"/>
    <xf numFmtId="0" fontId="0" fillId="0" borderId="7" xfId="0" applyBorder="1"/>
    <xf numFmtId="0" fontId="0" fillId="0" borderId="3" xfId="0" applyBorder="1"/>
    <xf numFmtId="0" fontId="0" fillId="0" borderId="0" xfId="0" quotePrefix="1" applyAlignment="1">
      <alignment horizontal="right"/>
    </xf>
    <xf numFmtId="10" fontId="0" fillId="0" borderId="0" xfId="4" applyNumberFormat="1" applyFont="1"/>
    <xf numFmtId="10" fontId="0" fillId="0" borderId="1" xfId="4" applyNumberFormat="1" applyFont="1" applyBorder="1"/>
    <xf numFmtId="0" fontId="0" fillId="0" borderId="4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" xfId="3" xr:uid="{8C46B50F-7C3F-4641-B886-D454D7E6591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Relationship Id="rId8" Target="../customXml/item3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370715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4196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Relationship Id="rId3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04BE-E475-49A3-A51C-051C62BF9AFE}">
  <dimension ref="A2:M273"/>
  <sheetViews>
    <sheetView tabSelected="1" zoomScale="80" zoomScaleNormal="80" zoomScaleSheetLayoutView="80" workbookViewId="0">
      <selection activeCell="A5" sqref="A5"/>
    </sheetView>
  </sheetViews>
  <sheetFormatPr defaultRowHeight="15" x14ac:dyDescent="0.25"/>
  <cols>
    <col min="1" max="1" customWidth="true" width="27.0" collapsed="false"/>
    <col min="2" max="4" customWidth="true" width="16.85546875" collapsed="false"/>
    <col min="5" max="5" customWidth="true" width="20.85546875" collapsed="false"/>
    <col min="6" max="9" customWidth="true" width="16.85546875" collapsed="false"/>
    <col min="11" max="13" bestFit="true" customWidth="true" width="13.42578125" collapsed="false"/>
  </cols>
  <sheetData>
    <row r="2" spans="1:5" ht="18.75" x14ac:dyDescent="0.3">
      <c r="A2" s="38" t="s">
        <v>71</v>
      </c>
    </row>
    <row r="3" spans="1:5" ht="18.75" x14ac:dyDescent="0.3">
      <c r="A3" s="38" t="s">
        <v>72</v>
      </c>
    </row>
    <row r="4" spans="1:5" ht="18.75" x14ac:dyDescent="0.3">
      <c r="A4" s="38" t="s">
        <v>78</v>
      </c>
    </row>
    <row r="6" spans="1:5" x14ac:dyDescent="0.25">
      <c r="B6" s="7" t="s">
        <v>54</v>
      </c>
      <c r="C6" s="7" t="s">
        <v>54</v>
      </c>
      <c r="D6" s="7" t="s">
        <v>54</v>
      </c>
    </row>
    <row r="7" spans="1:5" x14ac:dyDescent="0.25">
      <c r="B7" s="7" t="s">
        <v>55</v>
      </c>
      <c r="C7" s="49" t="s">
        <v>74</v>
      </c>
      <c r="D7" s="49" t="s">
        <v>74</v>
      </c>
      <c r="E7" t="s">
        <v>76</v>
      </c>
    </row>
    <row r="8" spans="1:5" x14ac:dyDescent="0.25">
      <c r="B8" s="7" t="s">
        <v>73</v>
      </c>
      <c r="C8" s="7" t="s">
        <v>73</v>
      </c>
      <c r="D8" s="7" t="s">
        <v>75</v>
      </c>
      <c r="E8" s="7" t="s">
        <v>77</v>
      </c>
    </row>
    <row r="9" spans="1:5" x14ac:dyDescent="0.25">
      <c r="A9" t="s">
        <v>62</v>
      </c>
      <c r="B9" s="3">
        <f>D75</f>
        <v>25855837.459178992</v>
      </c>
      <c r="C9" s="3">
        <f>G75</f>
        <v>25750314.212626465</v>
      </c>
      <c r="D9" s="3">
        <f>I75</f>
        <v>28087907.79109944</v>
      </c>
      <c r="E9" s="50">
        <f t="shared" ref="E9:E15" si="0">(D9-C9)/C9</f>
        <v>9.0779225417247728E-2</v>
      </c>
    </row>
    <row r="10" spans="1:5" x14ac:dyDescent="0.25">
      <c r="A10" t="s">
        <v>63</v>
      </c>
      <c r="B10" s="3">
        <f>D124</f>
        <v>9960569.0485689994</v>
      </c>
      <c r="C10" s="3">
        <f>G124</f>
        <v>9469627.3563819584</v>
      </c>
      <c r="D10" s="3">
        <f>I124</f>
        <v>9524071.0153428428</v>
      </c>
      <c r="E10" s="50">
        <f t="shared" si="0"/>
        <v>5.7492926502744259E-3</v>
      </c>
    </row>
    <row r="11" spans="1:5" x14ac:dyDescent="0.25">
      <c r="A11" t="s">
        <v>64</v>
      </c>
      <c r="B11" s="3">
        <f>D150</f>
        <v>3249192.020674</v>
      </c>
      <c r="C11" s="3">
        <f>G150</f>
        <v>3260587.7146220459</v>
      </c>
      <c r="D11" s="3">
        <f>I150</f>
        <v>3182118.0849603321</v>
      </c>
      <c r="E11" s="50">
        <f t="shared" si="0"/>
        <v>-2.4066099896597817E-2</v>
      </c>
    </row>
    <row r="12" spans="1:5" x14ac:dyDescent="0.25">
      <c r="A12" t="s">
        <v>65</v>
      </c>
      <c r="B12" s="3">
        <f>D199</f>
        <v>1012667.8071740001</v>
      </c>
      <c r="C12" s="3">
        <f>G199</f>
        <v>946308.52622311341</v>
      </c>
      <c r="D12" s="3">
        <f>I199</f>
        <v>932640.19852854661</v>
      </c>
      <c r="E12" s="50">
        <f t="shared" si="0"/>
        <v>-1.4443838680308149E-2</v>
      </c>
    </row>
    <row r="13" spans="1:5" x14ac:dyDescent="0.25">
      <c r="A13" t="s">
        <v>66</v>
      </c>
      <c r="B13" s="3">
        <f>D225</f>
        <v>47681.328659999999</v>
      </c>
      <c r="C13" s="3">
        <f>G225</f>
        <v>48654.393002086959</v>
      </c>
      <c r="D13" s="3">
        <f>I225</f>
        <v>49398.201213410815</v>
      </c>
      <c r="E13" s="50">
        <f t="shared" si="0"/>
        <v>1.5287585877229041E-2</v>
      </c>
    </row>
    <row r="14" spans="1:5" x14ac:dyDescent="0.25">
      <c r="A14" s="40" t="s">
        <v>67</v>
      </c>
      <c r="B14" s="5">
        <f>D241</f>
        <v>1065572.4000000001</v>
      </c>
      <c r="C14" s="5">
        <f>G241</f>
        <v>1090320</v>
      </c>
      <c r="D14" s="5">
        <f>I241</f>
        <v>1090320</v>
      </c>
      <c r="E14" s="51">
        <f t="shared" si="0"/>
        <v>0</v>
      </c>
    </row>
    <row r="15" spans="1:5" x14ac:dyDescent="0.25">
      <c r="A15" s="43" t="s">
        <v>26</v>
      </c>
      <c r="B15" s="3">
        <f>SUM(B9:B14)</f>
        <v>41191520.064255983</v>
      </c>
      <c r="C15" s="3">
        <f t="shared" ref="C15:D15" si="1">SUM(C9:C14)</f>
        <v>40565812.202855669</v>
      </c>
      <c r="D15" s="3">
        <f t="shared" si="1"/>
        <v>42866455.291144572</v>
      </c>
      <c r="E15" s="50">
        <f t="shared" si="0"/>
        <v>5.6713842601848544E-2</v>
      </c>
    </row>
    <row r="17" spans="1:9" x14ac:dyDescent="0.25">
      <c r="A17" t="s">
        <v>66</v>
      </c>
      <c r="B17" s="3">
        <f>D273</f>
        <v>944660.46000000008</v>
      </c>
      <c r="C17" s="3">
        <f>E273</f>
        <v>984251.67166666675</v>
      </c>
      <c r="D17" s="3">
        <f>E273</f>
        <v>984251.67166666675</v>
      </c>
    </row>
    <row r="19" spans="1:9" x14ac:dyDescent="0.25">
      <c r="A19" t="s">
        <v>20</v>
      </c>
      <c r="B19" s="3">
        <f>B15+B17</f>
        <v>42136180.524255984</v>
      </c>
      <c r="C19" s="3">
        <f t="shared" ref="C19" si="2">C15+C17</f>
        <v>41550063.874522336</v>
      </c>
      <c r="D19" s="3">
        <f>D15+D17</f>
        <v>43850706.962811239</v>
      </c>
    </row>
    <row r="20" spans="1:9" x14ac:dyDescent="0.25">
      <c r="B20" s="3"/>
      <c r="C20" s="3"/>
      <c r="D20" s="3"/>
    </row>
    <row r="21" spans="1:9" x14ac:dyDescent="0.25">
      <c r="A21" t="s">
        <v>69</v>
      </c>
      <c r="B21" s="3"/>
      <c r="C21" s="3"/>
      <c r="D21" s="3">
        <v>43850770</v>
      </c>
      <c r="E21" t="s">
        <v>70</v>
      </c>
    </row>
    <row r="23" spans="1:9" ht="18.75" x14ac:dyDescent="0.3">
      <c r="A23" s="38" t="s">
        <v>33</v>
      </c>
      <c r="D23" s="3"/>
    </row>
    <row r="25" spans="1:9" x14ac:dyDescent="0.25">
      <c r="A25" s="30" t="s">
        <v>28</v>
      </c>
      <c r="B25" s="52" t="s">
        <v>24</v>
      </c>
      <c r="C25" s="53"/>
      <c r="D25" s="54"/>
      <c r="E25" s="53" t="s">
        <v>25</v>
      </c>
      <c r="F25" s="53"/>
      <c r="G25" s="53"/>
      <c r="H25" s="53"/>
      <c r="I25" s="53"/>
    </row>
    <row r="26" spans="1:9" x14ac:dyDescent="0.25">
      <c r="A26" s="14"/>
      <c r="B26" s="17" t="s">
        <v>16</v>
      </c>
      <c r="C26" s="17" t="s">
        <v>18</v>
      </c>
      <c r="D26" s="10" t="s">
        <v>21</v>
      </c>
      <c r="E26" s="17" t="s">
        <v>16</v>
      </c>
      <c r="F26" s="17" t="s">
        <v>18</v>
      </c>
      <c r="G26" s="17" t="s">
        <v>21</v>
      </c>
      <c r="H26" s="17" t="s">
        <v>23</v>
      </c>
      <c r="I26" s="17" t="s">
        <v>21</v>
      </c>
    </row>
    <row r="27" spans="1:9" x14ac:dyDescent="0.25">
      <c r="A27" s="26" t="s">
        <v>0</v>
      </c>
      <c r="B27" s="9" t="s">
        <v>17</v>
      </c>
      <c r="C27" s="9" t="s">
        <v>19</v>
      </c>
      <c r="D27" s="11" t="s">
        <v>22</v>
      </c>
      <c r="E27" s="9" t="s">
        <v>17</v>
      </c>
      <c r="F27" s="9" t="s">
        <v>19</v>
      </c>
      <c r="G27" s="9" t="s">
        <v>22</v>
      </c>
      <c r="H27" s="9" t="s">
        <v>19</v>
      </c>
      <c r="I27" s="9" t="s">
        <v>22</v>
      </c>
    </row>
    <row r="28" spans="1:9" x14ac:dyDescent="0.25">
      <c r="A28" s="27" t="s">
        <v>1</v>
      </c>
      <c r="B28" s="21">
        <v>665122.68999999948</v>
      </c>
      <c r="C28" s="22">
        <v>14</v>
      </c>
      <c r="D28" s="12">
        <f>B28*C28</f>
        <v>9311717.6599999927</v>
      </c>
      <c r="E28" s="21">
        <v>676135.43748893659</v>
      </c>
      <c r="F28" s="22">
        <v>14</v>
      </c>
      <c r="G28" s="18">
        <f>E28*F28</f>
        <v>9465896.1248451117</v>
      </c>
      <c r="H28" s="22">
        <v>14</v>
      </c>
      <c r="I28" s="18">
        <f>E28*H28</f>
        <v>9465896.1248451117</v>
      </c>
    </row>
    <row r="29" spans="1:9" x14ac:dyDescent="0.25">
      <c r="A29" s="27" t="s">
        <v>2</v>
      </c>
      <c r="B29" s="21">
        <v>2736.09</v>
      </c>
      <c r="C29" s="22">
        <v>21</v>
      </c>
      <c r="D29" s="12">
        <f t="shared" ref="D29:D32" si="3">B29*C29</f>
        <v>57457.89</v>
      </c>
      <c r="E29" s="21">
        <v>2676.7566365415755</v>
      </c>
      <c r="F29" s="22">
        <v>21</v>
      </c>
      <c r="G29" s="18">
        <f t="shared" ref="G29:G32" si="4">E29*F29</f>
        <v>56211.889367373085</v>
      </c>
      <c r="H29" s="22">
        <v>21</v>
      </c>
      <c r="I29" s="18">
        <f t="shared" ref="I29:I32" si="5">E29*H29</f>
        <v>56211.889367373085</v>
      </c>
    </row>
    <row r="30" spans="1:9" x14ac:dyDescent="0.25">
      <c r="A30" s="27" t="s">
        <v>3</v>
      </c>
      <c r="B30" s="21">
        <v>33537.079999999994</v>
      </c>
      <c r="C30" s="22">
        <v>35</v>
      </c>
      <c r="D30" s="12">
        <f t="shared" si="3"/>
        <v>1173797.7999999998</v>
      </c>
      <c r="E30" s="21">
        <v>34046.779297324094</v>
      </c>
      <c r="F30" s="22">
        <v>35</v>
      </c>
      <c r="G30" s="18">
        <f t="shared" si="4"/>
        <v>1191637.2754063434</v>
      </c>
      <c r="H30" s="22">
        <v>35</v>
      </c>
      <c r="I30" s="18">
        <f t="shared" si="5"/>
        <v>1191637.2754063434</v>
      </c>
    </row>
    <row r="31" spans="1:9" x14ac:dyDescent="0.25">
      <c r="A31" s="27" t="s">
        <v>4</v>
      </c>
      <c r="B31" s="21">
        <v>220.15999999999997</v>
      </c>
      <c r="C31" s="22">
        <v>70</v>
      </c>
      <c r="D31" s="12">
        <f t="shared" si="3"/>
        <v>15411.199999999997</v>
      </c>
      <c r="E31" s="21">
        <v>219.0388116662285</v>
      </c>
      <c r="F31" s="22">
        <v>70</v>
      </c>
      <c r="G31" s="18">
        <f t="shared" si="4"/>
        <v>15332.716816635995</v>
      </c>
      <c r="H31" s="22">
        <v>70</v>
      </c>
      <c r="I31" s="18">
        <f t="shared" si="5"/>
        <v>15332.716816635995</v>
      </c>
    </row>
    <row r="32" spans="1:9" x14ac:dyDescent="0.25">
      <c r="A32" s="28" t="s">
        <v>5</v>
      </c>
      <c r="B32" s="1">
        <v>124.75</v>
      </c>
      <c r="C32" s="4">
        <v>111.9</v>
      </c>
      <c r="D32" s="13">
        <f t="shared" si="3"/>
        <v>13959.525000000001</v>
      </c>
      <c r="E32" s="1">
        <v>109.24493536859757</v>
      </c>
      <c r="F32" s="4">
        <v>111.9</v>
      </c>
      <c r="G32" s="5">
        <f t="shared" si="4"/>
        <v>12224.508267746069</v>
      </c>
      <c r="H32" s="4">
        <v>111.9</v>
      </c>
      <c r="I32" s="5">
        <f t="shared" si="5"/>
        <v>12224.508267746069</v>
      </c>
    </row>
    <row r="33" spans="1:13" x14ac:dyDescent="0.25">
      <c r="A33" s="14" t="s">
        <v>26</v>
      </c>
      <c r="B33" s="23">
        <f>SUM(B28:B32)</f>
        <v>701740.76999999944</v>
      </c>
      <c r="C33" s="19"/>
      <c r="D33" s="12">
        <f>SUM(D28:D32)</f>
        <v>10572344.074999994</v>
      </c>
      <c r="E33" s="23">
        <f>SUM(E28:E32)</f>
        <v>713187.25716983713</v>
      </c>
      <c r="F33" s="19"/>
      <c r="G33" s="18">
        <f>SUM(G28:G32)</f>
        <v>10741302.51470321</v>
      </c>
      <c r="H33" s="19"/>
      <c r="I33" s="18">
        <f>SUM(I28:I32)</f>
        <v>10741302.51470321</v>
      </c>
    </row>
    <row r="34" spans="1:13" x14ac:dyDescent="0.25">
      <c r="A34" s="14"/>
      <c r="B34" s="19"/>
      <c r="C34" s="19"/>
      <c r="D34" s="14"/>
      <c r="E34" s="19"/>
      <c r="F34" s="19"/>
      <c r="G34" s="19"/>
      <c r="H34" s="19"/>
      <c r="I34" s="19"/>
    </row>
    <row r="35" spans="1:13" x14ac:dyDescent="0.25">
      <c r="A35" s="29" t="s">
        <v>11</v>
      </c>
      <c r="B35" s="19"/>
      <c r="C35" s="19"/>
      <c r="D35" s="14"/>
      <c r="E35" s="19"/>
      <c r="F35" s="19"/>
      <c r="G35" s="19"/>
      <c r="H35" s="19"/>
      <c r="I35" s="19"/>
    </row>
    <row r="36" spans="1:13" x14ac:dyDescent="0.25">
      <c r="A36" s="27" t="s">
        <v>12</v>
      </c>
      <c r="B36" s="23">
        <v>2516000.2609999995</v>
      </c>
      <c r="C36" s="24">
        <v>5.85</v>
      </c>
      <c r="D36" s="12">
        <f t="shared" ref="D36:D39" si="6">B36*C36</f>
        <v>14718601.526849996</v>
      </c>
      <c r="E36" s="23">
        <v>2458052.3337143841</v>
      </c>
      <c r="F36" s="24">
        <v>5.85</v>
      </c>
      <c r="G36" s="18">
        <f t="shared" ref="G36:G39" si="7">E36*F36</f>
        <v>14379606.152229147</v>
      </c>
      <c r="H36" s="24">
        <v>6.7750000000000004</v>
      </c>
      <c r="I36" s="18">
        <f t="shared" ref="I36:I39" si="8">E36*H36</f>
        <v>16653304.560914954</v>
      </c>
    </row>
    <row r="37" spans="1:13" x14ac:dyDescent="0.25">
      <c r="A37" s="27" t="s">
        <v>13</v>
      </c>
      <c r="B37" s="23">
        <v>83443.378999999986</v>
      </c>
      <c r="C37" s="25">
        <v>4.3079999999999998</v>
      </c>
      <c r="D37" s="12">
        <f t="shared" si="6"/>
        <v>359474.07673199993</v>
      </c>
      <c r="E37" s="23">
        <v>78546.760137892168</v>
      </c>
      <c r="F37" s="25">
        <v>4.3079999999999998</v>
      </c>
      <c r="G37" s="18">
        <f t="shared" si="7"/>
        <v>338379.44267403946</v>
      </c>
      <c r="H37" s="25">
        <v>3.7189999999999999</v>
      </c>
      <c r="I37" s="18">
        <f t="shared" si="8"/>
        <v>292115.40095282096</v>
      </c>
    </row>
    <row r="38" spans="1:13" x14ac:dyDescent="0.25">
      <c r="A38" s="27" t="s">
        <v>14</v>
      </c>
      <c r="B38" s="23">
        <v>3500.0250000000001</v>
      </c>
      <c r="C38" s="25">
        <v>3.2480000000000002</v>
      </c>
      <c r="D38" s="12">
        <f t="shared" si="6"/>
        <v>11368.081200000001</v>
      </c>
      <c r="E38" s="23">
        <v>179.43122643460453</v>
      </c>
      <c r="F38" s="25">
        <v>3.2480000000000002</v>
      </c>
      <c r="G38" s="18">
        <f t="shared" si="7"/>
        <v>582.79262345959557</v>
      </c>
      <c r="H38" s="25">
        <v>3.3879999999999999</v>
      </c>
      <c r="I38" s="18">
        <f t="shared" si="8"/>
        <v>607.91299516044012</v>
      </c>
    </row>
    <row r="39" spans="1:13" x14ac:dyDescent="0.25">
      <c r="A39" s="28" t="s">
        <v>15</v>
      </c>
      <c r="B39" s="16">
        <v>3791.201</v>
      </c>
      <c r="C39" s="8">
        <v>2.9969999999999999</v>
      </c>
      <c r="D39" s="13">
        <f t="shared" si="6"/>
        <v>11362.229396999999</v>
      </c>
      <c r="E39" s="16">
        <v>0</v>
      </c>
      <c r="F39" s="8">
        <v>2.9969999999999999</v>
      </c>
      <c r="G39" s="5">
        <f t="shared" si="7"/>
        <v>0</v>
      </c>
      <c r="H39" s="8">
        <v>2.3729999999999998</v>
      </c>
      <c r="I39" s="5">
        <f t="shared" si="8"/>
        <v>0</v>
      </c>
    </row>
    <row r="40" spans="1:13" x14ac:dyDescent="0.25">
      <c r="A40" s="14" t="s">
        <v>26</v>
      </c>
      <c r="B40" s="23">
        <f>SUM(B36:B39)</f>
        <v>2606734.8659999995</v>
      </c>
      <c r="C40" s="19"/>
      <c r="D40" s="15">
        <f>SUM(D36:D39)</f>
        <v>15100805.914178997</v>
      </c>
      <c r="E40" s="23">
        <f>SUM(E36:E39)</f>
        <v>2536778.5250787111</v>
      </c>
      <c r="F40" s="19"/>
      <c r="G40" s="20">
        <f>SUM(G36:G39)</f>
        <v>14718568.387526646</v>
      </c>
      <c r="H40" s="19"/>
      <c r="I40" s="20">
        <f>SUM(I36:I39)</f>
        <v>16946027.874862935</v>
      </c>
      <c r="K40" s="3"/>
      <c r="L40" s="3"/>
      <c r="M40" s="3"/>
    </row>
    <row r="42" spans="1:13" x14ac:dyDescent="0.25">
      <c r="A42" s="30" t="s">
        <v>29</v>
      </c>
      <c r="B42" s="52" t="s">
        <v>24</v>
      </c>
      <c r="C42" s="53"/>
      <c r="D42" s="54"/>
      <c r="E42" s="53" t="s">
        <v>25</v>
      </c>
      <c r="F42" s="53"/>
      <c r="G42" s="53"/>
      <c r="H42" s="53"/>
      <c r="I42" s="53"/>
    </row>
    <row r="43" spans="1:13" x14ac:dyDescent="0.25">
      <c r="A43" s="14"/>
      <c r="B43" s="17" t="s">
        <v>16</v>
      </c>
      <c r="C43" s="17" t="s">
        <v>18</v>
      </c>
      <c r="D43" s="10" t="s">
        <v>21</v>
      </c>
      <c r="E43" s="17" t="s">
        <v>16</v>
      </c>
      <c r="F43" s="17" t="s">
        <v>18</v>
      </c>
      <c r="G43" s="17" t="s">
        <v>21</v>
      </c>
      <c r="H43" s="17" t="s">
        <v>23</v>
      </c>
      <c r="I43" s="17" t="s">
        <v>21</v>
      </c>
    </row>
    <row r="44" spans="1:13" x14ac:dyDescent="0.25">
      <c r="A44" s="26" t="s">
        <v>0</v>
      </c>
      <c r="B44" s="9" t="s">
        <v>17</v>
      </c>
      <c r="C44" s="9" t="s">
        <v>19</v>
      </c>
      <c r="D44" s="11" t="s">
        <v>22</v>
      </c>
      <c r="E44" s="9" t="s">
        <v>17</v>
      </c>
      <c r="F44" s="9" t="s">
        <v>19</v>
      </c>
      <c r="G44" s="9" t="s">
        <v>22</v>
      </c>
      <c r="H44" s="9" t="s">
        <v>19</v>
      </c>
      <c r="I44" s="9" t="s">
        <v>22</v>
      </c>
    </row>
    <row r="45" spans="1:13" x14ac:dyDescent="0.25">
      <c r="A45" s="31" t="s">
        <v>1</v>
      </c>
      <c r="B45" s="32">
        <v>7766.5238615481458</v>
      </c>
      <c r="C45" s="33">
        <v>15.89</v>
      </c>
      <c r="D45" s="34">
        <f>B45*C45</f>
        <v>123410.06416000004</v>
      </c>
      <c r="E45" s="32">
        <v>8644.3333333333321</v>
      </c>
      <c r="F45" s="33">
        <v>15.89</v>
      </c>
      <c r="G45" s="35">
        <f>E45*F45</f>
        <v>137358.45666666667</v>
      </c>
      <c r="H45" s="33">
        <v>14</v>
      </c>
      <c r="I45" s="35">
        <f>E45*H45</f>
        <v>121020.66666666666</v>
      </c>
    </row>
    <row r="46" spans="1:13" x14ac:dyDescent="0.25">
      <c r="A46" s="14" t="s">
        <v>26</v>
      </c>
      <c r="B46" s="23">
        <f>SUM(B45:B45)</f>
        <v>7766.5238615481458</v>
      </c>
      <c r="C46" s="19"/>
      <c r="D46" s="12">
        <f>SUM(D45:D45)</f>
        <v>123410.06416000004</v>
      </c>
      <c r="E46" s="23">
        <f>SUM(E45:E45)</f>
        <v>8644.3333333333321</v>
      </c>
      <c r="F46" s="19"/>
      <c r="G46" s="18">
        <f>SUM(G45:G45)</f>
        <v>137358.45666666667</v>
      </c>
      <c r="H46" s="19"/>
      <c r="I46" s="18">
        <f>SUM(I45:I45)</f>
        <v>121020.66666666666</v>
      </c>
    </row>
    <row r="47" spans="1:13" x14ac:dyDescent="0.25">
      <c r="A47" s="14"/>
      <c r="B47" s="19"/>
      <c r="C47" s="19"/>
      <c r="D47" s="14"/>
      <c r="E47" s="19"/>
      <c r="F47" s="19"/>
      <c r="G47" s="19"/>
      <c r="H47" s="19"/>
      <c r="I47" s="19"/>
    </row>
    <row r="48" spans="1:13" x14ac:dyDescent="0.25">
      <c r="A48" s="29" t="s">
        <v>11</v>
      </c>
      <c r="B48" s="19"/>
      <c r="C48" s="19"/>
      <c r="D48" s="14"/>
      <c r="E48" s="19"/>
      <c r="F48" s="19"/>
      <c r="G48" s="19"/>
      <c r="H48" s="19"/>
      <c r="I48" s="19"/>
    </row>
    <row r="49" spans="1:13" x14ac:dyDescent="0.25">
      <c r="A49" s="27" t="s">
        <v>30</v>
      </c>
      <c r="B49" s="23">
        <v>16129.932999999999</v>
      </c>
      <c r="C49" s="24">
        <v>0</v>
      </c>
      <c r="D49" s="12">
        <f t="shared" ref="D49:D51" si="9">B49*C49</f>
        <v>0</v>
      </c>
      <c r="E49" s="23">
        <v>16003.888175802165</v>
      </c>
      <c r="F49" s="24">
        <v>0</v>
      </c>
      <c r="G49" s="18">
        <f t="shared" ref="G49:G51" si="10">E49*F49</f>
        <v>0</v>
      </c>
      <c r="H49" s="24"/>
      <c r="I49" s="18"/>
    </row>
    <row r="50" spans="1:13" x14ac:dyDescent="0.25">
      <c r="A50" s="27" t="s">
        <v>31</v>
      </c>
      <c r="B50" s="23">
        <v>9883.8430000000008</v>
      </c>
      <c r="C50" s="25">
        <v>5.68</v>
      </c>
      <c r="D50" s="12">
        <f t="shared" si="9"/>
        <v>56140.228240000004</v>
      </c>
      <c r="E50" s="23">
        <v>9429.5927123768142</v>
      </c>
      <c r="F50" s="25">
        <v>5.68</v>
      </c>
      <c r="G50" s="18">
        <f t="shared" si="10"/>
        <v>53560.086606300305</v>
      </c>
      <c r="H50" s="25"/>
      <c r="I50" s="18"/>
    </row>
    <row r="51" spans="1:13" x14ac:dyDescent="0.25">
      <c r="A51" s="28" t="s">
        <v>32</v>
      </c>
      <c r="B51" s="16">
        <v>552.32000000000005</v>
      </c>
      <c r="C51" s="8">
        <v>5.68</v>
      </c>
      <c r="D51" s="13">
        <f t="shared" si="9"/>
        <v>3137.1776</v>
      </c>
      <c r="E51" s="16">
        <v>539.99604394684525</v>
      </c>
      <c r="F51" s="8">
        <v>5.68</v>
      </c>
      <c r="G51" s="5">
        <f t="shared" si="10"/>
        <v>3067.1775296180808</v>
      </c>
      <c r="H51" s="8"/>
      <c r="I51" s="5"/>
    </row>
    <row r="52" spans="1:13" x14ac:dyDescent="0.25">
      <c r="A52" s="14" t="s">
        <v>26</v>
      </c>
      <c r="B52" s="23">
        <f>SUM(B49:B51)</f>
        <v>26566.095999999998</v>
      </c>
      <c r="C52" s="19"/>
      <c r="D52" s="15">
        <f>SUM(D49:D51)</f>
        <v>59277.405840000007</v>
      </c>
      <c r="E52" s="23">
        <f>SUM(E49:E51)</f>
        <v>25973.476932125825</v>
      </c>
      <c r="F52" s="19"/>
      <c r="G52" s="20">
        <f>SUM(G49:G51)</f>
        <v>56627.264135918384</v>
      </c>
      <c r="H52" s="19"/>
      <c r="I52" s="20"/>
    </row>
    <row r="53" spans="1:13" x14ac:dyDescent="0.25">
      <c r="A53" s="14"/>
      <c r="B53" s="19"/>
      <c r="C53" s="19"/>
      <c r="D53" s="14"/>
      <c r="E53" s="19"/>
      <c r="F53" s="19"/>
      <c r="G53" s="19"/>
      <c r="H53" s="19"/>
      <c r="I53" s="19"/>
    </row>
    <row r="54" spans="1:13" x14ac:dyDescent="0.25">
      <c r="A54" s="29" t="s">
        <v>11</v>
      </c>
      <c r="B54" s="19"/>
      <c r="C54" s="19"/>
      <c r="D54" s="14"/>
      <c r="E54" s="19"/>
      <c r="F54" s="19"/>
      <c r="G54" s="19"/>
      <c r="H54" s="19"/>
      <c r="I54" s="19"/>
    </row>
    <row r="55" spans="1:13" x14ac:dyDescent="0.25">
      <c r="A55" s="27" t="s">
        <v>12</v>
      </c>
      <c r="B55" s="23"/>
      <c r="C55" s="24"/>
      <c r="D55" s="12"/>
      <c r="E55" s="23">
        <v>25136.49311503824</v>
      </c>
      <c r="F55" s="24"/>
      <c r="G55" s="18"/>
      <c r="H55" s="24">
        <f>H36</f>
        <v>6.7750000000000004</v>
      </c>
      <c r="I55" s="18">
        <f t="shared" ref="I55:I58" si="11">E55*H55</f>
        <v>170299.74085438409</v>
      </c>
    </row>
    <row r="56" spans="1:13" x14ac:dyDescent="0.25">
      <c r="A56" s="27" t="s">
        <v>13</v>
      </c>
      <c r="B56" s="23"/>
      <c r="C56" s="25"/>
      <c r="D56" s="12"/>
      <c r="E56" s="23">
        <v>836.98381708758689</v>
      </c>
      <c r="F56" s="25"/>
      <c r="G56" s="18"/>
      <c r="H56" s="25">
        <f t="shared" ref="H56:H58" si="12">H37</f>
        <v>3.7189999999999999</v>
      </c>
      <c r="I56" s="18">
        <f t="shared" si="11"/>
        <v>3112.7428157487357</v>
      </c>
    </row>
    <row r="57" spans="1:13" x14ac:dyDescent="0.25">
      <c r="A57" s="27" t="s">
        <v>14</v>
      </c>
      <c r="B57" s="23"/>
      <c r="C57" s="25"/>
      <c r="D57" s="12"/>
      <c r="E57" s="23">
        <v>0</v>
      </c>
      <c r="F57" s="25"/>
      <c r="G57" s="18"/>
      <c r="H57" s="25">
        <f t="shared" si="12"/>
        <v>3.3879999999999999</v>
      </c>
      <c r="I57" s="18">
        <f t="shared" si="11"/>
        <v>0</v>
      </c>
    </row>
    <row r="58" spans="1:13" x14ac:dyDescent="0.25">
      <c r="A58" s="28" t="s">
        <v>15</v>
      </c>
      <c r="B58" s="16"/>
      <c r="C58" s="8"/>
      <c r="D58" s="13"/>
      <c r="E58" s="16">
        <v>0</v>
      </c>
      <c r="F58" s="8"/>
      <c r="G58" s="5"/>
      <c r="H58" s="8">
        <f t="shared" si="12"/>
        <v>2.3729999999999998</v>
      </c>
      <c r="I58" s="5">
        <f t="shared" si="11"/>
        <v>0</v>
      </c>
    </row>
    <row r="59" spans="1:13" x14ac:dyDescent="0.25">
      <c r="A59" s="14" t="s">
        <v>26</v>
      </c>
      <c r="B59" s="23">
        <f>SUM(B55:B58)</f>
        <v>0</v>
      </c>
      <c r="C59" s="19"/>
      <c r="D59" s="15">
        <f>SUM(D55:D58)</f>
        <v>0</v>
      </c>
      <c r="E59" s="23">
        <f>SUM(E55:E58)</f>
        <v>25973.476932125828</v>
      </c>
      <c r="F59" s="19"/>
      <c r="G59" s="20">
        <f>SUM(G55:G58)</f>
        <v>0</v>
      </c>
      <c r="H59" s="19"/>
      <c r="I59" s="20">
        <f>SUM(I55:I58)</f>
        <v>173412.48367013282</v>
      </c>
      <c r="K59" s="3"/>
      <c r="L59" s="3"/>
      <c r="M59" s="3"/>
    </row>
    <row r="61" spans="1:13" x14ac:dyDescent="0.25">
      <c r="A61" s="30"/>
      <c r="B61" s="52" t="s">
        <v>24</v>
      </c>
      <c r="C61" s="53"/>
      <c r="D61" s="54"/>
      <c r="E61" s="53" t="s">
        <v>25</v>
      </c>
      <c r="F61" s="53"/>
      <c r="G61" s="53"/>
      <c r="H61" s="53"/>
      <c r="I61" s="53"/>
    </row>
    <row r="62" spans="1:13" x14ac:dyDescent="0.25">
      <c r="A62" s="14" t="s">
        <v>58</v>
      </c>
      <c r="B62" s="17" t="s">
        <v>16</v>
      </c>
      <c r="C62" s="17" t="s">
        <v>18</v>
      </c>
      <c r="D62" s="10" t="s">
        <v>21</v>
      </c>
      <c r="E62" s="17" t="s">
        <v>16</v>
      </c>
      <c r="F62" s="17" t="s">
        <v>18</v>
      </c>
      <c r="G62" s="17" t="s">
        <v>21</v>
      </c>
      <c r="H62" s="17" t="s">
        <v>23</v>
      </c>
      <c r="I62" s="17" t="s">
        <v>21</v>
      </c>
    </row>
    <row r="63" spans="1:13" x14ac:dyDescent="0.25">
      <c r="A63" s="28" t="s">
        <v>60</v>
      </c>
      <c r="B63" s="9" t="s">
        <v>17</v>
      </c>
      <c r="C63" s="9" t="s">
        <v>19</v>
      </c>
      <c r="D63" s="11" t="s">
        <v>22</v>
      </c>
      <c r="E63" s="9" t="s">
        <v>17</v>
      </c>
      <c r="F63" s="9" t="s">
        <v>19</v>
      </c>
      <c r="G63" s="9" t="s">
        <v>22</v>
      </c>
      <c r="H63" s="9" t="s">
        <v>19</v>
      </c>
      <c r="I63" s="9" t="s">
        <v>22</v>
      </c>
    </row>
    <row r="64" spans="1:13" x14ac:dyDescent="0.25">
      <c r="A64" s="27" t="s">
        <v>1</v>
      </c>
      <c r="D64" s="47"/>
      <c r="E64" s="44">
        <v>1440</v>
      </c>
      <c r="F64" s="22">
        <v>14</v>
      </c>
      <c r="G64" s="18">
        <f t="shared" ref="G64:G65" si="13">E64*F64</f>
        <v>20160</v>
      </c>
      <c r="H64" s="22">
        <v>14</v>
      </c>
      <c r="I64" s="18">
        <f>E64*H64</f>
        <v>20160</v>
      </c>
    </row>
    <row r="65" spans="1:13" x14ac:dyDescent="0.25">
      <c r="A65" s="28" t="s">
        <v>59</v>
      </c>
      <c r="B65" s="40"/>
      <c r="C65" s="40"/>
      <c r="D65" s="48"/>
      <c r="E65" s="45">
        <v>6176.066597268481</v>
      </c>
      <c r="F65" s="46">
        <v>5.85</v>
      </c>
      <c r="G65" s="5">
        <f t="shared" si="13"/>
        <v>36129.989594020612</v>
      </c>
      <c r="H65" s="46">
        <f>H36</f>
        <v>6.7750000000000004</v>
      </c>
      <c r="I65" s="5">
        <f>E65*H65</f>
        <v>41842.851196493961</v>
      </c>
    </row>
    <row r="66" spans="1:13" x14ac:dyDescent="0.25">
      <c r="A66" s="14" t="s">
        <v>26</v>
      </c>
      <c r="D66" s="14"/>
      <c r="G66" s="3">
        <f>SUM(G64:G65)</f>
        <v>56289.989594020612</v>
      </c>
      <c r="I66" s="3">
        <f>SUM(I64:I65)</f>
        <v>62002.851196493961</v>
      </c>
    </row>
    <row r="68" spans="1:13" x14ac:dyDescent="0.25">
      <c r="A68" s="30"/>
      <c r="B68" s="52" t="s">
        <v>24</v>
      </c>
      <c r="C68" s="53"/>
      <c r="D68" s="54"/>
      <c r="E68" s="53" t="s">
        <v>25</v>
      </c>
      <c r="F68" s="53"/>
      <c r="G68" s="53"/>
      <c r="H68" s="53"/>
      <c r="I68" s="53"/>
    </row>
    <row r="69" spans="1:13" x14ac:dyDescent="0.25">
      <c r="A69" s="14" t="s">
        <v>61</v>
      </c>
      <c r="B69" s="17" t="s">
        <v>16</v>
      </c>
      <c r="C69" s="17" t="s">
        <v>18</v>
      </c>
      <c r="D69" s="10" t="s">
        <v>21</v>
      </c>
      <c r="E69" s="17" t="s">
        <v>16</v>
      </c>
      <c r="F69" s="17" t="s">
        <v>18</v>
      </c>
      <c r="G69" s="17" t="s">
        <v>21</v>
      </c>
      <c r="H69" s="17" t="s">
        <v>23</v>
      </c>
      <c r="I69" s="17" t="s">
        <v>21</v>
      </c>
    </row>
    <row r="70" spans="1:13" x14ac:dyDescent="0.25">
      <c r="A70" s="28" t="s">
        <v>60</v>
      </c>
      <c r="B70" s="9" t="s">
        <v>17</v>
      </c>
      <c r="C70" s="9" t="s">
        <v>19</v>
      </c>
      <c r="D70" s="11" t="s">
        <v>22</v>
      </c>
      <c r="E70" s="9" t="s">
        <v>17</v>
      </c>
      <c r="F70" s="9" t="s">
        <v>19</v>
      </c>
      <c r="G70" s="9" t="s">
        <v>22</v>
      </c>
      <c r="H70" s="9" t="s">
        <v>19</v>
      </c>
      <c r="I70" s="9" t="s">
        <v>22</v>
      </c>
    </row>
    <row r="71" spans="1:13" x14ac:dyDescent="0.25">
      <c r="A71" s="27" t="s">
        <v>1</v>
      </c>
      <c r="D71" s="47"/>
      <c r="E71" s="44">
        <v>1074</v>
      </c>
      <c r="F71" s="22">
        <v>14</v>
      </c>
      <c r="G71" s="18">
        <f t="shared" ref="G71:G72" si="14">E71*F71</f>
        <v>15036</v>
      </c>
      <c r="H71" s="22">
        <v>14</v>
      </c>
      <c r="I71" s="18">
        <f>E71*H71</f>
        <v>15036</v>
      </c>
    </row>
    <row r="72" spans="1:13" x14ac:dyDescent="0.25">
      <c r="A72" s="28" t="s">
        <v>59</v>
      </c>
      <c r="B72" s="40"/>
      <c r="C72" s="40"/>
      <c r="D72" s="48"/>
      <c r="E72" s="45">
        <v>4296</v>
      </c>
      <c r="F72" s="46">
        <v>5.85</v>
      </c>
      <c r="G72" s="5">
        <f t="shared" si="14"/>
        <v>25131.599999999999</v>
      </c>
      <c r="H72" s="46">
        <f>H36</f>
        <v>6.7750000000000004</v>
      </c>
      <c r="I72" s="5">
        <f>E72*H72</f>
        <v>29105.4</v>
      </c>
    </row>
    <row r="73" spans="1:13" x14ac:dyDescent="0.25">
      <c r="A73" s="14" t="s">
        <v>26</v>
      </c>
      <c r="D73" s="14"/>
      <c r="G73" s="3">
        <f>SUM(G71:G72)</f>
        <v>40167.599999999999</v>
      </c>
      <c r="I73" s="3">
        <f>SUM(I71:I72)</f>
        <v>44141.4</v>
      </c>
    </row>
    <row r="74" spans="1:13" x14ac:dyDescent="0.25">
      <c r="D74" s="19"/>
      <c r="I74" s="3"/>
    </row>
    <row r="75" spans="1:13" x14ac:dyDescent="0.25">
      <c r="A75" s="36" t="s">
        <v>27</v>
      </c>
      <c r="B75" s="2">
        <f>B40+B52+B65+B72</f>
        <v>2633300.9619999994</v>
      </c>
      <c r="D75" s="3">
        <f>D33+D40+D46+D52+D59+D66+D73</f>
        <v>25855837.459178992</v>
      </c>
      <c r="E75" s="2">
        <f>E40+E52+E65+E72</f>
        <v>2573224.0686081052</v>
      </c>
      <c r="G75" s="3">
        <f>G33+G40+G46+G52+G59+G66+G73</f>
        <v>25750314.212626465</v>
      </c>
      <c r="I75" s="3">
        <f>I33+I40+I46+I52+I59+I66+I73</f>
        <v>28087907.79109944</v>
      </c>
      <c r="K75" s="3"/>
      <c r="L75" s="3"/>
      <c r="M75" s="3"/>
    </row>
    <row r="76" spans="1:13" x14ac:dyDescent="0.25">
      <c r="A76" s="36"/>
      <c r="E76" s="37"/>
      <c r="G76" s="20"/>
      <c r="I76" s="20"/>
    </row>
    <row r="77" spans="1:13" ht="18.75" x14ac:dyDescent="0.3">
      <c r="A77" s="38" t="s">
        <v>34</v>
      </c>
    </row>
    <row r="79" spans="1:13" x14ac:dyDescent="0.25">
      <c r="A79" s="30" t="s">
        <v>28</v>
      </c>
      <c r="B79" s="52" t="s">
        <v>24</v>
      </c>
      <c r="C79" s="53"/>
      <c r="D79" s="54"/>
      <c r="E79" s="53" t="s">
        <v>25</v>
      </c>
      <c r="F79" s="53"/>
      <c r="G79" s="53"/>
      <c r="H79" s="53"/>
      <c r="I79" s="53"/>
    </row>
    <row r="80" spans="1:13" x14ac:dyDescent="0.25">
      <c r="A80" s="14"/>
      <c r="B80" s="17" t="s">
        <v>16</v>
      </c>
      <c r="C80" s="17" t="s">
        <v>18</v>
      </c>
      <c r="D80" s="10" t="s">
        <v>21</v>
      </c>
      <c r="E80" s="17" t="s">
        <v>16</v>
      </c>
      <c r="F80" s="17" t="s">
        <v>18</v>
      </c>
      <c r="G80" s="17" t="s">
        <v>21</v>
      </c>
      <c r="H80" s="17" t="s">
        <v>23</v>
      </c>
      <c r="I80" s="17" t="s">
        <v>21</v>
      </c>
    </row>
    <row r="81" spans="1:9" x14ac:dyDescent="0.25">
      <c r="A81" s="26" t="s">
        <v>0</v>
      </c>
      <c r="B81" s="9" t="s">
        <v>17</v>
      </c>
      <c r="C81" s="9" t="s">
        <v>19</v>
      </c>
      <c r="D81" s="11" t="s">
        <v>22</v>
      </c>
      <c r="E81" s="9" t="s">
        <v>17</v>
      </c>
      <c r="F81" s="9" t="s">
        <v>19</v>
      </c>
      <c r="G81" s="9" t="s">
        <v>22</v>
      </c>
      <c r="H81" s="9" t="s">
        <v>19</v>
      </c>
      <c r="I81" s="9" t="s">
        <v>22</v>
      </c>
    </row>
    <row r="82" spans="1:9" x14ac:dyDescent="0.25">
      <c r="A82" s="27" t="s">
        <v>1</v>
      </c>
      <c r="B82" s="21">
        <v>36296.320000000022</v>
      </c>
      <c r="C82" s="22">
        <v>14</v>
      </c>
      <c r="D82" s="12">
        <f>B82*C82</f>
        <v>508148.48000000033</v>
      </c>
      <c r="E82" s="21">
        <v>36852.568597264428</v>
      </c>
      <c r="F82" s="22">
        <v>14</v>
      </c>
      <c r="G82" s="18">
        <f>E82*F82</f>
        <v>515935.96036170202</v>
      </c>
      <c r="H82" s="22">
        <v>14</v>
      </c>
      <c r="I82" s="18">
        <f>E82*H82</f>
        <v>515935.96036170202</v>
      </c>
    </row>
    <row r="83" spans="1:9" x14ac:dyDescent="0.25">
      <c r="A83" s="27" t="s">
        <v>2</v>
      </c>
      <c r="B83" s="21">
        <v>523.82999999999993</v>
      </c>
      <c r="C83" s="22">
        <v>21</v>
      </c>
      <c r="D83" s="12">
        <f t="shared" ref="D83:D91" si="15">B83*C83</f>
        <v>11000.429999999998</v>
      </c>
      <c r="E83" s="21">
        <v>515.05504411227264</v>
      </c>
      <c r="F83" s="22">
        <v>21</v>
      </c>
      <c r="G83" s="18">
        <f t="shared" ref="G83:G91" si="16">E83*F83</f>
        <v>10816.155926357726</v>
      </c>
      <c r="H83" s="22">
        <v>21</v>
      </c>
      <c r="I83" s="18">
        <f t="shared" ref="I83:I91" si="17">E83*H83</f>
        <v>10816.155926357726</v>
      </c>
    </row>
    <row r="84" spans="1:9" x14ac:dyDescent="0.25">
      <c r="A84" s="27" t="s">
        <v>3</v>
      </c>
      <c r="B84" s="21">
        <v>14438.360000000002</v>
      </c>
      <c r="C84" s="22">
        <v>35</v>
      </c>
      <c r="D84" s="12">
        <f t="shared" si="15"/>
        <v>505342.60000000009</v>
      </c>
      <c r="E84" s="21">
        <v>14758.044764059972</v>
      </c>
      <c r="F84" s="22">
        <v>35</v>
      </c>
      <c r="G84" s="18">
        <f t="shared" si="16"/>
        <v>516531.56674209901</v>
      </c>
      <c r="H84" s="22">
        <v>35</v>
      </c>
      <c r="I84" s="18">
        <f t="shared" si="17"/>
        <v>516531.56674209901</v>
      </c>
    </row>
    <row r="85" spans="1:9" x14ac:dyDescent="0.25">
      <c r="A85" s="27" t="s">
        <v>4</v>
      </c>
      <c r="B85" s="21">
        <v>4136.670000000001</v>
      </c>
      <c r="C85" s="22">
        <v>70</v>
      </c>
      <c r="D85" s="12">
        <f t="shared" si="15"/>
        <v>289566.90000000008</v>
      </c>
      <c r="E85" s="21">
        <v>4223.0260864326528</v>
      </c>
      <c r="F85" s="22">
        <v>70</v>
      </c>
      <c r="G85" s="18">
        <f t="shared" si="16"/>
        <v>295611.82605028572</v>
      </c>
      <c r="H85" s="22">
        <v>70</v>
      </c>
      <c r="I85" s="18">
        <f t="shared" si="17"/>
        <v>295611.82605028572</v>
      </c>
    </row>
    <row r="86" spans="1:9" x14ac:dyDescent="0.25">
      <c r="A86" s="27" t="s">
        <v>5</v>
      </c>
      <c r="B86" s="21">
        <v>11233.33</v>
      </c>
      <c r="C86" s="22">
        <v>111.9</v>
      </c>
      <c r="D86" s="12">
        <f t="shared" si="15"/>
        <v>1257009.6270000001</v>
      </c>
      <c r="E86" s="21">
        <v>11451.492427167732</v>
      </c>
      <c r="F86" s="22">
        <v>111.9</v>
      </c>
      <c r="G86" s="18">
        <f t="shared" si="16"/>
        <v>1281422.0026000692</v>
      </c>
      <c r="H86" s="22">
        <v>111.9</v>
      </c>
      <c r="I86" s="18">
        <f t="shared" si="17"/>
        <v>1281422.0026000692</v>
      </c>
    </row>
    <row r="87" spans="1:9" x14ac:dyDescent="0.25">
      <c r="A87" s="27" t="s">
        <v>6</v>
      </c>
      <c r="B87" s="21">
        <v>12</v>
      </c>
      <c r="C87" s="22">
        <v>209.9</v>
      </c>
      <c r="D87" s="12">
        <f t="shared" si="15"/>
        <v>2518.8000000000002</v>
      </c>
      <c r="E87" s="21">
        <v>11.558740685278281</v>
      </c>
      <c r="F87" s="22">
        <v>209.9</v>
      </c>
      <c r="G87" s="18">
        <f t="shared" si="16"/>
        <v>2426.1796698399112</v>
      </c>
      <c r="H87" s="22">
        <v>209.9</v>
      </c>
      <c r="I87" s="18">
        <f t="shared" si="17"/>
        <v>2426.1796698399112</v>
      </c>
    </row>
    <row r="88" spans="1:9" x14ac:dyDescent="0.25">
      <c r="A88" s="27" t="s">
        <v>7</v>
      </c>
      <c r="B88" s="21">
        <v>75.259999999999991</v>
      </c>
      <c r="C88" s="22">
        <v>349.8</v>
      </c>
      <c r="D88" s="12">
        <f t="shared" si="15"/>
        <v>26325.947999999997</v>
      </c>
      <c r="E88" s="21">
        <v>76.525486477176884</v>
      </c>
      <c r="F88" s="22">
        <v>349.8</v>
      </c>
      <c r="G88" s="18">
        <f t="shared" si="16"/>
        <v>26768.615169716475</v>
      </c>
      <c r="H88" s="22">
        <v>349.8</v>
      </c>
      <c r="I88" s="18">
        <f t="shared" si="17"/>
        <v>26768.615169716475</v>
      </c>
    </row>
    <row r="89" spans="1:9" x14ac:dyDescent="0.25">
      <c r="A89" s="27" t="s">
        <v>8</v>
      </c>
      <c r="B89" s="21">
        <v>23.82</v>
      </c>
      <c r="C89" s="22">
        <v>699.6</v>
      </c>
      <c r="D89" s="12">
        <f t="shared" si="15"/>
        <v>16664.472000000002</v>
      </c>
      <c r="E89" s="21">
        <v>23.69764260213319</v>
      </c>
      <c r="F89" s="22">
        <v>699.6</v>
      </c>
      <c r="G89" s="18">
        <f t="shared" si="16"/>
        <v>16578.870764452378</v>
      </c>
      <c r="H89" s="22">
        <v>699.6</v>
      </c>
      <c r="I89" s="18">
        <f t="shared" si="17"/>
        <v>16578.870764452378</v>
      </c>
    </row>
    <row r="90" spans="1:9" x14ac:dyDescent="0.25">
      <c r="A90" s="27" t="s">
        <v>9</v>
      </c>
      <c r="B90" s="21">
        <v>0</v>
      </c>
      <c r="C90" s="22">
        <v>1119.4000000000001</v>
      </c>
      <c r="D90" s="12">
        <f t="shared" si="15"/>
        <v>0</v>
      </c>
      <c r="E90" s="21">
        <v>0</v>
      </c>
      <c r="F90" s="22">
        <v>1119.4000000000001</v>
      </c>
      <c r="G90" s="18">
        <f t="shared" si="16"/>
        <v>0</v>
      </c>
      <c r="H90" s="22">
        <v>1119.4000000000001</v>
      </c>
      <c r="I90" s="18">
        <f t="shared" si="17"/>
        <v>0</v>
      </c>
    </row>
    <row r="91" spans="1:9" x14ac:dyDescent="0.25">
      <c r="A91" s="28" t="s">
        <v>10</v>
      </c>
      <c r="B91" s="1">
        <v>6</v>
      </c>
      <c r="C91" s="4">
        <v>1609.2</v>
      </c>
      <c r="D91" s="13">
        <f t="shared" si="15"/>
        <v>9655.2000000000007</v>
      </c>
      <c r="E91" s="1">
        <v>0</v>
      </c>
      <c r="F91" s="4">
        <v>1609.2</v>
      </c>
      <c r="G91" s="5">
        <f t="shared" si="16"/>
        <v>0</v>
      </c>
      <c r="H91" s="4">
        <v>1609.2</v>
      </c>
      <c r="I91" s="5">
        <f t="shared" si="17"/>
        <v>0</v>
      </c>
    </row>
    <row r="92" spans="1:9" x14ac:dyDescent="0.25">
      <c r="A92" s="14" t="s">
        <v>26</v>
      </c>
      <c r="B92" s="23">
        <f>SUM(B82:B91)</f>
        <v>66745.590000000026</v>
      </c>
      <c r="C92" s="19"/>
      <c r="D92" s="12">
        <f>SUM(D82:D91)</f>
        <v>2626232.4570000004</v>
      </c>
      <c r="E92" s="23">
        <f>SUM(E82:E91)</f>
        <v>67911.968788801634</v>
      </c>
      <c r="F92" s="19"/>
      <c r="G92" s="18">
        <f>SUM(G82:G91)</f>
        <v>2666091.1772845224</v>
      </c>
      <c r="H92" s="19"/>
      <c r="I92" s="18">
        <f>SUM(I82:I91)</f>
        <v>2666091.1772845224</v>
      </c>
    </row>
    <row r="93" spans="1:9" x14ac:dyDescent="0.25">
      <c r="A93" s="14"/>
      <c r="B93" s="19"/>
      <c r="C93" s="19"/>
      <c r="D93" s="14"/>
      <c r="E93" s="19"/>
      <c r="F93" s="19"/>
      <c r="G93" s="19"/>
      <c r="H93" s="19"/>
      <c r="I93" s="19"/>
    </row>
    <row r="94" spans="1:9" x14ac:dyDescent="0.25">
      <c r="A94" s="29" t="s">
        <v>11</v>
      </c>
      <c r="B94" s="19"/>
      <c r="C94" s="19"/>
      <c r="D94" s="14"/>
      <c r="E94" s="19"/>
      <c r="F94" s="19"/>
      <c r="G94" s="19"/>
      <c r="H94" s="19"/>
      <c r="I94" s="19"/>
    </row>
    <row r="95" spans="1:9" x14ac:dyDescent="0.25">
      <c r="A95" s="27" t="s">
        <v>12</v>
      </c>
      <c r="B95" s="23">
        <v>540493.68399999978</v>
      </c>
      <c r="C95" s="24">
        <v>5.85</v>
      </c>
      <c r="D95" s="12">
        <f t="shared" ref="D95:D98" si="18">B95*C95</f>
        <v>3161888.0513999984</v>
      </c>
      <c r="E95" s="23">
        <v>534138.84140329168</v>
      </c>
      <c r="F95" s="24">
        <v>5.85</v>
      </c>
      <c r="G95" s="18">
        <f t="shared" ref="G95:G98" si="19">E95*F95</f>
        <v>3124712.2222092561</v>
      </c>
      <c r="H95" s="24">
        <f>H36</f>
        <v>6.7750000000000004</v>
      </c>
      <c r="I95" s="18">
        <f t="shared" ref="I95:I98" si="20">E95*H95</f>
        <v>3618790.6505073011</v>
      </c>
    </row>
    <row r="96" spans="1:9" x14ac:dyDescent="0.25">
      <c r="A96" s="27" t="s">
        <v>13</v>
      </c>
      <c r="B96" s="23">
        <v>792080.62700000021</v>
      </c>
      <c r="C96" s="25">
        <v>4.3079999999999998</v>
      </c>
      <c r="D96" s="12">
        <f t="shared" si="18"/>
        <v>3412283.3411160009</v>
      </c>
      <c r="E96" s="23">
        <v>779579.75003968156</v>
      </c>
      <c r="F96" s="25">
        <v>4.3079999999999998</v>
      </c>
      <c r="G96" s="18">
        <f t="shared" si="19"/>
        <v>3358429.5631709481</v>
      </c>
      <c r="H96" s="25">
        <f t="shared" ref="H96:H98" si="21">H37</f>
        <v>3.7189999999999999</v>
      </c>
      <c r="I96" s="18">
        <f t="shared" si="20"/>
        <v>2899257.0903975754</v>
      </c>
    </row>
    <row r="97" spans="1:13" x14ac:dyDescent="0.25">
      <c r="A97" s="27" t="s">
        <v>14</v>
      </c>
      <c r="B97" s="23">
        <v>121376.87700000001</v>
      </c>
      <c r="C97" s="25">
        <v>3.2480000000000002</v>
      </c>
      <c r="D97" s="12">
        <f t="shared" si="18"/>
        <v>394232.09649600007</v>
      </c>
      <c r="E97" s="23">
        <v>81073.999715930171</v>
      </c>
      <c r="F97" s="25">
        <v>3.2480000000000002</v>
      </c>
      <c r="G97" s="18">
        <f t="shared" si="19"/>
        <v>263328.35107734124</v>
      </c>
      <c r="H97" s="25">
        <f t="shared" si="21"/>
        <v>3.3879999999999999</v>
      </c>
      <c r="I97" s="18">
        <f t="shared" si="20"/>
        <v>274678.71103757143</v>
      </c>
    </row>
    <row r="98" spans="1:13" x14ac:dyDescent="0.25">
      <c r="A98" s="28" t="s">
        <v>15</v>
      </c>
      <c r="B98" s="16">
        <v>103156.681</v>
      </c>
      <c r="C98" s="8">
        <v>2.9969999999999999</v>
      </c>
      <c r="D98" s="13">
        <f t="shared" si="18"/>
        <v>309160.572957</v>
      </c>
      <c r="E98" s="16">
        <v>0</v>
      </c>
      <c r="F98" s="8">
        <v>2.9969999999999999</v>
      </c>
      <c r="G98" s="5">
        <f t="shared" si="19"/>
        <v>0</v>
      </c>
      <c r="H98" s="8">
        <f t="shared" si="21"/>
        <v>2.3729999999999998</v>
      </c>
      <c r="I98" s="5">
        <f t="shared" si="20"/>
        <v>0</v>
      </c>
    </row>
    <row r="99" spans="1:13" x14ac:dyDescent="0.25">
      <c r="A99" s="14" t="s">
        <v>26</v>
      </c>
      <c r="B99" s="23">
        <f>SUM(B95:B98)</f>
        <v>1557107.8690000002</v>
      </c>
      <c r="C99" s="19"/>
      <c r="D99" s="15">
        <f>SUM(D95:D98)</f>
        <v>7277564.061968999</v>
      </c>
      <c r="E99" s="23">
        <f>SUM(E95:E98)</f>
        <v>1394792.5911589034</v>
      </c>
      <c r="F99" s="19"/>
      <c r="G99" s="20">
        <f>SUM(G95:G98)</f>
        <v>6746470.1364575457</v>
      </c>
      <c r="H99" s="19"/>
      <c r="I99" s="20">
        <f>SUM(I95:I98)</f>
        <v>6792726.4519424485</v>
      </c>
      <c r="K99" s="3"/>
      <c r="L99" s="3"/>
      <c r="M99" s="3"/>
    </row>
    <row r="100" spans="1:13" x14ac:dyDescent="0.25">
      <c r="G100" s="3"/>
      <c r="I100" s="3"/>
    </row>
    <row r="101" spans="1:13" x14ac:dyDescent="0.25">
      <c r="A101" s="30" t="s">
        <v>29</v>
      </c>
      <c r="B101" s="52" t="s">
        <v>24</v>
      </c>
      <c r="C101" s="53"/>
      <c r="D101" s="54"/>
      <c r="E101" s="53" t="s">
        <v>25</v>
      </c>
      <c r="F101" s="53"/>
      <c r="G101" s="53"/>
      <c r="H101" s="53"/>
      <c r="I101" s="53"/>
    </row>
    <row r="102" spans="1:13" x14ac:dyDescent="0.25">
      <c r="A102" s="14"/>
      <c r="B102" s="17" t="s">
        <v>16</v>
      </c>
      <c r="C102" s="17" t="s">
        <v>18</v>
      </c>
      <c r="D102" s="10" t="s">
        <v>21</v>
      </c>
      <c r="E102" s="17" t="s">
        <v>16</v>
      </c>
      <c r="F102" s="17" t="s">
        <v>18</v>
      </c>
      <c r="G102" s="17" t="s">
        <v>21</v>
      </c>
      <c r="H102" s="17" t="s">
        <v>23</v>
      </c>
      <c r="I102" s="17" t="s">
        <v>21</v>
      </c>
    </row>
    <row r="103" spans="1:13" x14ac:dyDescent="0.25">
      <c r="A103" s="26" t="s">
        <v>0</v>
      </c>
      <c r="B103" s="9" t="s">
        <v>17</v>
      </c>
      <c r="C103" s="9" t="s">
        <v>19</v>
      </c>
      <c r="D103" s="11" t="s">
        <v>22</v>
      </c>
      <c r="E103" s="9" t="s">
        <v>17</v>
      </c>
      <c r="F103" s="9" t="s">
        <v>19</v>
      </c>
      <c r="G103" s="9" t="s">
        <v>22</v>
      </c>
      <c r="H103" s="9" t="s">
        <v>19</v>
      </c>
      <c r="I103" s="9" t="s">
        <v>22</v>
      </c>
    </row>
    <row r="104" spans="1:13" x14ac:dyDescent="0.25">
      <c r="A104" s="39" t="s">
        <v>1</v>
      </c>
      <c r="B104" s="21">
        <v>652.32000000000005</v>
      </c>
      <c r="C104" s="22">
        <v>15.89</v>
      </c>
      <c r="D104" s="12">
        <f>B104*C104</f>
        <v>10365.364800000001</v>
      </c>
      <c r="E104" s="21">
        <v>689.72903225806476</v>
      </c>
      <c r="F104" s="22">
        <v>15.89</v>
      </c>
      <c r="G104" s="18">
        <f>E104*F104</f>
        <v>10959.79432258065</v>
      </c>
      <c r="H104" s="22">
        <v>14</v>
      </c>
      <c r="I104" s="18">
        <f>E104*H104</f>
        <v>9656.2064516129067</v>
      </c>
    </row>
    <row r="105" spans="1:13" x14ac:dyDescent="0.25">
      <c r="A105" s="27" t="s">
        <v>2</v>
      </c>
      <c r="B105" s="21">
        <v>0</v>
      </c>
      <c r="C105" s="22">
        <v>15.89</v>
      </c>
      <c r="D105" s="12">
        <f t="shared" ref="D105:D108" si="22">B105*C105</f>
        <v>0</v>
      </c>
      <c r="E105" s="21">
        <v>0</v>
      </c>
      <c r="F105" s="22">
        <v>15.89</v>
      </c>
      <c r="G105" s="18">
        <f t="shared" ref="G105:G108" si="23">E105*F105</f>
        <v>0</v>
      </c>
      <c r="H105" s="22">
        <v>21</v>
      </c>
      <c r="I105" s="18">
        <f t="shared" ref="I105:I108" si="24">E105*H105</f>
        <v>0</v>
      </c>
    </row>
    <row r="106" spans="1:13" x14ac:dyDescent="0.25">
      <c r="A106" s="27" t="s">
        <v>3</v>
      </c>
      <c r="B106" s="21">
        <v>12</v>
      </c>
      <c r="C106" s="22">
        <v>15.89</v>
      </c>
      <c r="D106" s="12">
        <f t="shared" si="22"/>
        <v>190.68</v>
      </c>
      <c r="E106" s="21">
        <v>12.688172043010754</v>
      </c>
      <c r="F106" s="22">
        <v>15.89</v>
      </c>
      <c r="G106" s="18">
        <f t="shared" si="23"/>
        <v>201.6150537634409</v>
      </c>
      <c r="H106" s="22">
        <v>35</v>
      </c>
      <c r="I106" s="18">
        <f t="shared" si="24"/>
        <v>444.08602150537638</v>
      </c>
    </row>
    <row r="107" spans="1:13" x14ac:dyDescent="0.25">
      <c r="A107" s="27" t="s">
        <v>4</v>
      </c>
      <c r="B107" s="21">
        <v>12</v>
      </c>
      <c r="C107" s="22">
        <v>15.89</v>
      </c>
      <c r="D107" s="12">
        <f t="shared" si="22"/>
        <v>190.68</v>
      </c>
      <c r="E107" s="21">
        <v>12.688172043010754</v>
      </c>
      <c r="F107" s="22">
        <v>15.89</v>
      </c>
      <c r="G107" s="18">
        <f t="shared" si="23"/>
        <v>201.6150537634409</v>
      </c>
      <c r="H107" s="22">
        <v>70</v>
      </c>
      <c r="I107" s="18">
        <f t="shared" si="24"/>
        <v>888.17204301075276</v>
      </c>
    </row>
    <row r="108" spans="1:13" x14ac:dyDescent="0.25">
      <c r="A108" s="28" t="s">
        <v>5</v>
      </c>
      <c r="B108" s="1">
        <v>132</v>
      </c>
      <c r="C108" s="4">
        <v>15.89</v>
      </c>
      <c r="D108" s="13">
        <f t="shared" si="22"/>
        <v>2097.48</v>
      </c>
      <c r="E108" s="1">
        <v>139.5698924731183</v>
      </c>
      <c r="F108" s="4">
        <v>15.89</v>
      </c>
      <c r="G108" s="5">
        <f t="shared" si="23"/>
        <v>2217.7655913978497</v>
      </c>
      <c r="H108" s="4">
        <v>111.9</v>
      </c>
      <c r="I108" s="5">
        <f t="shared" si="24"/>
        <v>15617.870967741939</v>
      </c>
    </row>
    <row r="109" spans="1:13" x14ac:dyDescent="0.25">
      <c r="A109" s="14" t="s">
        <v>26</v>
      </c>
      <c r="B109" s="23">
        <f>SUM(B104:B108)</f>
        <v>808.32</v>
      </c>
      <c r="C109" s="19"/>
      <c r="D109" s="12">
        <f>SUM(D104:D108)</f>
        <v>12844.204800000001</v>
      </c>
      <c r="E109" s="23">
        <f>SUM(E104:E108)</f>
        <v>854.67526881720471</v>
      </c>
      <c r="F109" s="19"/>
      <c r="G109" s="18">
        <f>SUM(G104:G108)</f>
        <v>13580.790021505381</v>
      </c>
      <c r="H109" s="19"/>
      <c r="I109" s="18">
        <f>SUM(I104:I108)</f>
        <v>26606.335483870975</v>
      </c>
    </row>
    <row r="110" spans="1:13" x14ac:dyDescent="0.25">
      <c r="A110" s="14"/>
      <c r="B110" s="19"/>
      <c r="C110" s="19"/>
      <c r="D110" s="14"/>
      <c r="E110" s="19"/>
      <c r="F110" s="19"/>
      <c r="G110" s="19"/>
      <c r="H110" s="19"/>
      <c r="I110" s="19"/>
    </row>
    <row r="111" spans="1:13" x14ac:dyDescent="0.25">
      <c r="A111" s="29" t="s">
        <v>11</v>
      </c>
      <c r="B111" s="19"/>
      <c r="C111" s="19"/>
      <c r="D111" s="14"/>
      <c r="E111" s="19"/>
      <c r="F111" s="19"/>
      <c r="G111" s="19"/>
      <c r="H111" s="19"/>
      <c r="I111" s="19"/>
    </row>
    <row r="112" spans="1:13" x14ac:dyDescent="0.25">
      <c r="A112" s="27" t="s">
        <v>30</v>
      </c>
      <c r="B112" s="23">
        <v>1109.4000000000001</v>
      </c>
      <c r="C112" s="24">
        <v>0</v>
      </c>
      <c r="D112" s="12">
        <f t="shared" ref="D112:D114" si="25">B112*C112</f>
        <v>0</v>
      </c>
      <c r="E112" s="23">
        <v>1128.2913789507083</v>
      </c>
      <c r="F112" s="24">
        <v>0</v>
      </c>
      <c r="G112" s="18">
        <f t="shared" ref="G112:G114" si="26">E112*F112</f>
        <v>0</v>
      </c>
      <c r="H112" s="24"/>
      <c r="I112" s="18"/>
    </row>
    <row r="113" spans="1:13" x14ac:dyDescent="0.25">
      <c r="A113" s="27" t="s">
        <v>31</v>
      </c>
      <c r="B113" s="23">
        <v>7733.8599999999988</v>
      </c>
      <c r="C113" s="25">
        <v>5.68</v>
      </c>
      <c r="D113" s="12">
        <f t="shared" si="25"/>
        <v>43928.324799999988</v>
      </c>
      <c r="E113" s="23">
        <v>7655.8543342229532</v>
      </c>
      <c r="F113" s="25">
        <v>5.68</v>
      </c>
      <c r="G113" s="18">
        <f t="shared" si="26"/>
        <v>43485.252618386374</v>
      </c>
      <c r="H113" s="25"/>
      <c r="I113" s="18"/>
    </row>
    <row r="114" spans="1:13" x14ac:dyDescent="0.25">
      <c r="A114" s="28" t="s">
        <v>32</v>
      </c>
      <c r="B114" s="16">
        <v>0</v>
      </c>
      <c r="C114" s="8">
        <v>5.68</v>
      </c>
      <c r="D114" s="13">
        <f t="shared" si="25"/>
        <v>0</v>
      </c>
      <c r="E114" s="16">
        <v>0</v>
      </c>
      <c r="F114" s="8">
        <v>5.68</v>
      </c>
      <c r="G114" s="5">
        <f t="shared" si="26"/>
        <v>0</v>
      </c>
      <c r="H114" s="8"/>
      <c r="I114" s="5"/>
    </row>
    <row r="115" spans="1:13" x14ac:dyDescent="0.25">
      <c r="A115" s="14" t="s">
        <v>26</v>
      </c>
      <c r="B115" s="23">
        <f>SUM(B112:B114)</f>
        <v>8843.2599999999984</v>
      </c>
      <c r="C115" s="19"/>
      <c r="D115" s="15">
        <f>SUM(D112:D114)</f>
        <v>43928.324799999988</v>
      </c>
      <c r="E115" s="23">
        <f>SUM(E112:E114)</f>
        <v>8784.1457131736606</v>
      </c>
      <c r="F115" s="19"/>
      <c r="G115" s="20">
        <f>SUM(G112:G114)</f>
        <v>43485.252618386374</v>
      </c>
      <c r="H115" s="19"/>
      <c r="I115" s="20"/>
    </row>
    <row r="116" spans="1:13" x14ac:dyDescent="0.25">
      <c r="A116" s="14"/>
      <c r="B116" s="19"/>
      <c r="C116" s="19"/>
      <c r="D116" s="14"/>
      <c r="E116" s="19"/>
      <c r="F116" s="19"/>
      <c r="G116" s="19"/>
      <c r="H116" s="19"/>
      <c r="I116" s="19"/>
    </row>
    <row r="117" spans="1:13" x14ac:dyDescent="0.25">
      <c r="A117" s="29" t="s">
        <v>11</v>
      </c>
      <c r="B117" s="19"/>
      <c r="C117" s="19"/>
      <c r="D117" s="14"/>
      <c r="E117" s="19"/>
      <c r="F117" s="19"/>
      <c r="G117" s="19"/>
      <c r="H117" s="19"/>
      <c r="I117" s="19"/>
    </row>
    <row r="118" spans="1:13" x14ac:dyDescent="0.25">
      <c r="A118" s="27" t="s">
        <v>12</v>
      </c>
      <c r="B118" s="23"/>
      <c r="C118" s="24"/>
      <c r="D118" s="12"/>
      <c r="E118" s="23">
        <v>2052.6498761956113</v>
      </c>
      <c r="F118" s="24"/>
      <c r="G118" s="18"/>
      <c r="H118" s="24">
        <f>H95</f>
        <v>6.7750000000000004</v>
      </c>
      <c r="I118" s="18">
        <f t="shared" ref="I118:I121" si="27">E118*H118</f>
        <v>13906.702911225268</v>
      </c>
    </row>
    <row r="119" spans="1:13" x14ac:dyDescent="0.25">
      <c r="A119" s="27" t="s">
        <v>13</v>
      </c>
      <c r="B119" s="23"/>
      <c r="C119" s="25"/>
      <c r="D119" s="12"/>
      <c r="E119" s="23">
        <v>5843.0206196156569</v>
      </c>
      <c r="F119" s="25"/>
      <c r="G119" s="18"/>
      <c r="H119" s="25">
        <f t="shared" ref="H119:H121" si="28">H96</f>
        <v>3.7189999999999999</v>
      </c>
      <c r="I119" s="18">
        <f t="shared" si="27"/>
        <v>21730.193684350626</v>
      </c>
    </row>
    <row r="120" spans="1:13" x14ac:dyDescent="0.25">
      <c r="A120" s="27" t="s">
        <v>14</v>
      </c>
      <c r="B120" s="23"/>
      <c r="C120" s="25"/>
      <c r="D120" s="12"/>
      <c r="E120" s="23">
        <v>888.47521736239287</v>
      </c>
      <c r="F120" s="25"/>
      <c r="G120" s="18"/>
      <c r="H120" s="25">
        <f t="shared" si="28"/>
        <v>3.3879999999999999</v>
      </c>
      <c r="I120" s="18">
        <f t="shared" si="27"/>
        <v>3010.1540364237871</v>
      </c>
    </row>
    <row r="121" spans="1:13" x14ac:dyDescent="0.25">
      <c r="A121" s="28" t="s">
        <v>15</v>
      </c>
      <c r="B121" s="16"/>
      <c r="C121" s="8"/>
      <c r="D121" s="13"/>
      <c r="E121" s="16">
        <v>0</v>
      </c>
      <c r="F121" s="8"/>
      <c r="G121" s="5"/>
      <c r="H121" s="8">
        <f t="shared" si="28"/>
        <v>2.3729999999999998</v>
      </c>
      <c r="I121" s="5">
        <f t="shared" si="27"/>
        <v>0</v>
      </c>
    </row>
    <row r="122" spans="1:13" x14ac:dyDescent="0.25">
      <c r="A122" s="14" t="s">
        <v>26</v>
      </c>
      <c r="B122" s="23">
        <f>SUM(B118:B121)</f>
        <v>0</v>
      </c>
      <c r="C122" s="19"/>
      <c r="D122" s="15">
        <f>SUM(D118:D121)</f>
        <v>0</v>
      </c>
      <c r="E122" s="23">
        <f>SUM(E118:E121)</f>
        <v>8784.1457131736606</v>
      </c>
      <c r="F122" s="19"/>
      <c r="G122" s="20">
        <f>SUM(G118:G121)</f>
        <v>0</v>
      </c>
      <c r="H122" s="19"/>
      <c r="I122" s="20">
        <f>SUM(I118:I121)</f>
        <v>38647.050631999678</v>
      </c>
      <c r="K122" s="3"/>
      <c r="L122" s="3"/>
      <c r="M122" s="3"/>
    </row>
    <row r="123" spans="1:13" x14ac:dyDescent="0.25">
      <c r="I123" s="3"/>
    </row>
    <row r="124" spans="1:13" x14ac:dyDescent="0.25">
      <c r="A124" s="36" t="s">
        <v>35</v>
      </c>
      <c r="B124" s="2">
        <f>B99+B115</f>
        <v>1565951.1290000002</v>
      </c>
      <c r="D124" s="3">
        <f>D92+D99+D109+D115+D122</f>
        <v>9960569.0485689994</v>
      </c>
      <c r="E124" s="2">
        <f>E99+E115</f>
        <v>1403576.736872077</v>
      </c>
      <c r="G124" s="3">
        <f>G92+G99+G109+G115+G122</f>
        <v>9469627.3563819584</v>
      </c>
      <c r="I124" s="3">
        <f>I92+I99+I109+I115+I122</f>
        <v>9524071.0153428428</v>
      </c>
      <c r="K124" s="3"/>
      <c r="L124" s="3"/>
      <c r="M124" s="3"/>
    </row>
    <row r="125" spans="1:13" x14ac:dyDescent="0.25">
      <c r="A125" s="36"/>
      <c r="E125" s="37"/>
      <c r="G125" s="20"/>
      <c r="I125" s="20"/>
    </row>
    <row r="126" spans="1:13" ht="18.75" x14ac:dyDescent="0.3">
      <c r="A126" s="38" t="s">
        <v>36</v>
      </c>
    </row>
    <row r="128" spans="1:13" x14ac:dyDescent="0.25">
      <c r="A128" s="30" t="s">
        <v>28</v>
      </c>
      <c r="B128" s="52" t="s">
        <v>24</v>
      </c>
      <c r="C128" s="53"/>
      <c r="D128" s="54"/>
      <c r="E128" s="53" t="s">
        <v>25</v>
      </c>
      <c r="F128" s="53"/>
      <c r="G128" s="53"/>
      <c r="H128" s="53"/>
      <c r="I128" s="53"/>
    </row>
    <row r="129" spans="1:9" x14ac:dyDescent="0.25">
      <c r="A129" s="14"/>
      <c r="B129" s="17" t="s">
        <v>16</v>
      </c>
      <c r="C129" s="17" t="s">
        <v>18</v>
      </c>
      <c r="D129" s="10" t="s">
        <v>21</v>
      </c>
      <c r="E129" s="17" t="s">
        <v>16</v>
      </c>
      <c r="F129" s="17" t="s">
        <v>18</v>
      </c>
      <c r="G129" s="17" t="s">
        <v>21</v>
      </c>
      <c r="H129" s="17" t="s">
        <v>23</v>
      </c>
      <c r="I129" s="17" t="s">
        <v>21</v>
      </c>
    </row>
    <row r="130" spans="1:9" x14ac:dyDescent="0.25">
      <c r="A130" s="26" t="s">
        <v>0</v>
      </c>
      <c r="B130" s="9" t="s">
        <v>17</v>
      </c>
      <c r="C130" s="9" t="s">
        <v>19</v>
      </c>
      <c r="D130" s="11" t="s">
        <v>22</v>
      </c>
      <c r="E130" s="9" t="s">
        <v>17</v>
      </c>
      <c r="F130" s="9" t="s">
        <v>19</v>
      </c>
      <c r="G130" s="9" t="s">
        <v>22</v>
      </c>
      <c r="H130" s="9" t="s">
        <v>19</v>
      </c>
      <c r="I130" s="9" t="s">
        <v>22</v>
      </c>
    </row>
    <row r="131" spans="1:9" x14ac:dyDescent="0.25">
      <c r="A131" s="27" t="s">
        <v>1</v>
      </c>
      <c r="B131" s="21">
        <v>133</v>
      </c>
      <c r="C131" s="22">
        <v>14</v>
      </c>
      <c r="D131" s="12">
        <f>B131*C131</f>
        <v>1862</v>
      </c>
      <c r="E131" s="21">
        <v>130.32</v>
      </c>
      <c r="F131" s="22">
        <v>14</v>
      </c>
      <c r="G131" s="18">
        <f>E131*F131</f>
        <v>1824.48</v>
      </c>
      <c r="H131" s="22">
        <v>14</v>
      </c>
      <c r="I131" s="18">
        <f>E131*H131</f>
        <v>1824.48</v>
      </c>
    </row>
    <row r="132" spans="1:9" x14ac:dyDescent="0.25">
      <c r="A132" s="27" t="s">
        <v>2</v>
      </c>
      <c r="B132" s="21">
        <v>12</v>
      </c>
      <c r="C132" s="22">
        <v>21</v>
      </c>
      <c r="D132" s="12">
        <f t="shared" ref="D132:D140" si="29">B132*C132</f>
        <v>252</v>
      </c>
      <c r="E132" s="21">
        <v>12</v>
      </c>
      <c r="F132" s="22">
        <v>21</v>
      </c>
      <c r="G132" s="18">
        <f t="shared" ref="G132:G140" si="30">E132*F132</f>
        <v>252</v>
      </c>
      <c r="H132" s="22">
        <v>21</v>
      </c>
      <c r="I132" s="18">
        <f t="shared" ref="I132:I140" si="31">E132*H132</f>
        <v>252</v>
      </c>
    </row>
    <row r="133" spans="1:9" x14ac:dyDescent="0.25">
      <c r="A133" s="27" t="s">
        <v>3</v>
      </c>
      <c r="B133" s="21">
        <v>120</v>
      </c>
      <c r="C133" s="22">
        <v>35</v>
      </c>
      <c r="D133" s="12">
        <f t="shared" si="29"/>
        <v>4200</v>
      </c>
      <c r="E133" s="21">
        <v>118.08000000000003</v>
      </c>
      <c r="F133" s="22">
        <v>35</v>
      </c>
      <c r="G133" s="18">
        <f t="shared" si="30"/>
        <v>4132.8000000000011</v>
      </c>
      <c r="H133" s="22">
        <v>35</v>
      </c>
      <c r="I133" s="18">
        <f t="shared" si="31"/>
        <v>4132.8000000000011</v>
      </c>
    </row>
    <row r="134" spans="1:9" x14ac:dyDescent="0.25">
      <c r="A134" s="27" t="s">
        <v>4</v>
      </c>
      <c r="B134" s="21">
        <v>23.92</v>
      </c>
      <c r="C134" s="22">
        <v>70</v>
      </c>
      <c r="D134" s="12">
        <f t="shared" si="29"/>
        <v>1674.4</v>
      </c>
      <c r="E134" s="21">
        <v>23.520000000000007</v>
      </c>
      <c r="F134" s="22">
        <v>70</v>
      </c>
      <c r="G134" s="18">
        <f t="shared" si="30"/>
        <v>1646.4000000000005</v>
      </c>
      <c r="H134" s="22">
        <v>70</v>
      </c>
      <c r="I134" s="18">
        <f t="shared" si="31"/>
        <v>1646.4000000000005</v>
      </c>
    </row>
    <row r="135" spans="1:9" x14ac:dyDescent="0.25">
      <c r="A135" s="27" t="s">
        <v>5</v>
      </c>
      <c r="B135" s="21">
        <v>849.81999999999994</v>
      </c>
      <c r="C135" s="22">
        <v>111.9</v>
      </c>
      <c r="D135" s="12">
        <f t="shared" si="29"/>
        <v>95094.857999999993</v>
      </c>
      <c r="E135" s="21">
        <v>829.67999999999984</v>
      </c>
      <c r="F135" s="22">
        <v>111.9</v>
      </c>
      <c r="G135" s="18">
        <f t="shared" si="30"/>
        <v>92841.191999999981</v>
      </c>
      <c r="H135" s="22">
        <v>111.9</v>
      </c>
      <c r="I135" s="18">
        <f t="shared" si="31"/>
        <v>92841.191999999981</v>
      </c>
    </row>
    <row r="136" spans="1:9" x14ac:dyDescent="0.25">
      <c r="A136" s="27" t="s">
        <v>6</v>
      </c>
      <c r="B136" s="21">
        <v>60</v>
      </c>
      <c r="C136" s="22">
        <v>209.9</v>
      </c>
      <c r="D136" s="12">
        <f t="shared" si="29"/>
        <v>12594</v>
      </c>
      <c r="E136" s="21">
        <v>60</v>
      </c>
      <c r="F136" s="22">
        <v>209.9</v>
      </c>
      <c r="G136" s="18">
        <f t="shared" si="30"/>
        <v>12594</v>
      </c>
      <c r="H136" s="22">
        <v>209.9</v>
      </c>
      <c r="I136" s="18">
        <f t="shared" si="31"/>
        <v>12594</v>
      </c>
    </row>
    <row r="137" spans="1:9" x14ac:dyDescent="0.25">
      <c r="A137" s="27" t="s">
        <v>7</v>
      </c>
      <c r="B137" s="21">
        <v>113.03999999999999</v>
      </c>
      <c r="C137" s="22">
        <v>349.8</v>
      </c>
      <c r="D137" s="12">
        <f t="shared" si="29"/>
        <v>39541.392</v>
      </c>
      <c r="E137" s="21">
        <v>106.08000000000003</v>
      </c>
      <c r="F137" s="22">
        <v>349.8</v>
      </c>
      <c r="G137" s="18">
        <f t="shared" si="30"/>
        <v>37106.784000000007</v>
      </c>
      <c r="H137" s="22">
        <v>349.8</v>
      </c>
      <c r="I137" s="18">
        <f t="shared" si="31"/>
        <v>37106.784000000007</v>
      </c>
    </row>
    <row r="138" spans="1:9" x14ac:dyDescent="0.25">
      <c r="A138" s="27" t="s">
        <v>8</v>
      </c>
      <c r="B138" s="21">
        <v>36</v>
      </c>
      <c r="C138" s="22">
        <v>699.6</v>
      </c>
      <c r="D138" s="12">
        <f t="shared" si="29"/>
        <v>25185.600000000002</v>
      </c>
      <c r="E138" s="21">
        <v>35.52000000000001</v>
      </c>
      <c r="F138" s="22">
        <v>699.6</v>
      </c>
      <c r="G138" s="18">
        <f t="shared" si="30"/>
        <v>24849.792000000009</v>
      </c>
      <c r="H138" s="22">
        <v>699.6</v>
      </c>
      <c r="I138" s="18">
        <f t="shared" si="31"/>
        <v>24849.792000000009</v>
      </c>
    </row>
    <row r="139" spans="1:9" x14ac:dyDescent="0.25">
      <c r="A139" s="27" t="s">
        <v>9</v>
      </c>
      <c r="B139" s="21">
        <v>0</v>
      </c>
      <c r="C139" s="22">
        <v>1119.4000000000001</v>
      </c>
      <c r="D139" s="12">
        <f t="shared" si="29"/>
        <v>0</v>
      </c>
      <c r="E139" s="21">
        <v>0</v>
      </c>
      <c r="F139" s="22">
        <v>1119.4000000000001</v>
      </c>
      <c r="G139" s="18">
        <f t="shared" si="30"/>
        <v>0</v>
      </c>
      <c r="H139" s="22">
        <v>1119.4000000000001</v>
      </c>
      <c r="I139" s="18">
        <f t="shared" si="31"/>
        <v>0</v>
      </c>
    </row>
    <row r="140" spans="1:9" x14ac:dyDescent="0.25">
      <c r="A140" s="28" t="s">
        <v>10</v>
      </c>
      <c r="B140" s="1">
        <v>20</v>
      </c>
      <c r="C140" s="4">
        <v>1609.2</v>
      </c>
      <c r="D140" s="13">
        <f t="shared" si="29"/>
        <v>32184</v>
      </c>
      <c r="E140" s="1">
        <v>23.760000000000005</v>
      </c>
      <c r="F140" s="4">
        <v>1609.2</v>
      </c>
      <c r="G140" s="5">
        <f t="shared" si="30"/>
        <v>38234.592000000011</v>
      </c>
      <c r="H140" s="4">
        <v>1609.2</v>
      </c>
      <c r="I140" s="5">
        <f t="shared" si="31"/>
        <v>38234.592000000011</v>
      </c>
    </row>
    <row r="141" spans="1:9" x14ac:dyDescent="0.25">
      <c r="A141" s="14" t="s">
        <v>26</v>
      </c>
      <c r="B141" s="23">
        <f>SUM(B131:B140)</f>
        <v>1367.78</v>
      </c>
      <c r="C141" s="19"/>
      <c r="D141" s="12">
        <f>SUM(D131:D140)</f>
        <v>212588.25</v>
      </c>
      <c r="E141" s="23">
        <f>SUM(E131:E140)</f>
        <v>1338.9599999999998</v>
      </c>
      <c r="F141" s="19"/>
      <c r="G141" s="18">
        <f>SUM(G131:G140)</f>
        <v>213482.04</v>
      </c>
      <c r="H141" s="19"/>
      <c r="I141" s="18">
        <f>SUM(I131:I140)</f>
        <v>213482.04</v>
      </c>
    </row>
    <row r="142" spans="1:9" x14ac:dyDescent="0.25">
      <c r="A142" s="14"/>
      <c r="B142" s="19"/>
      <c r="C142" s="19"/>
      <c r="D142" s="14"/>
      <c r="E142" s="19"/>
      <c r="F142" s="19"/>
      <c r="G142" s="19"/>
      <c r="H142" s="19"/>
      <c r="I142" s="19"/>
    </row>
    <row r="143" spans="1:9" x14ac:dyDescent="0.25">
      <c r="A143" s="29" t="s">
        <v>11</v>
      </c>
      <c r="B143" s="19"/>
      <c r="C143" s="19"/>
      <c r="D143" s="14"/>
      <c r="E143" s="19"/>
      <c r="F143" s="19"/>
      <c r="G143" s="19"/>
      <c r="H143" s="19"/>
      <c r="I143" s="19"/>
    </row>
    <row r="144" spans="1:9" x14ac:dyDescent="0.25">
      <c r="A144" s="27" t="s">
        <v>12</v>
      </c>
      <c r="B144" s="23">
        <v>16083.454</v>
      </c>
      <c r="C144" s="24">
        <v>5.85</v>
      </c>
      <c r="D144" s="12">
        <f t="shared" ref="D144:D147" si="32">B144*C144</f>
        <v>94088.205899999986</v>
      </c>
      <c r="E144" s="23">
        <v>17730.118801726487</v>
      </c>
      <c r="F144" s="24">
        <v>5.85</v>
      </c>
      <c r="G144" s="18">
        <f t="shared" ref="G144:G147" si="33">E144*F144</f>
        <v>103721.19499009995</v>
      </c>
      <c r="H144" s="24">
        <f>H118</f>
        <v>6.7750000000000004</v>
      </c>
      <c r="I144" s="18">
        <f t="shared" ref="I144:I147" si="34">E144*H144</f>
        <v>120121.55488169695</v>
      </c>
    </row>
    <row r="145" spans="1:13" x14ac:dyDescent="0.25">
      <c r="A145" s="27" t="s">
        <v>13</v>
      </c>
      <c r="B145" s="23">
        <v>148202.97100000002</v>
      </c>
      <c r="C145" s="25">
        <v>4.3079999999999998</v>
      </c>
      <c r="D145" s="12">
        <f t="shared" si="32"/>
        <v>638458.39906800003</v>
      </c>
      <c r="E145" s="23">
        <v>165206.60415196911</v>
      </c>
      <c r="F145" s="25">
        <v>4.3079999999999998</v>
      </c>
      <c r="G145" s="18">
        <f t="shared" si="33"/>
        <v>711710.05068668292</v>
      </c>
      <c r="H145" s="25">
        <f t="shared" ref="H145:H147" si="35">H119</f>
        <v>3.7189999999999999</v>
      </c>
      <c r="I145" s="18">
        <f t="shared" si="34"/>
        <v>614403.3608411731</v>
      </c>
    </row>
    <row r="146" spans="1:13" x14ac:dyDescent="0.25">
      <c r="A146" s="27" t="s">
        <v>14</v>
      </c>
      <c r="B146" s="23">
        <v>491306.39000000007</v>
      </c>
      <c r="C146" s="25">
        <v>3.2480000000000002</v>
      </c>
      <c r="D146" s="12">
        <f t="shared" si="32"/>
        <v>1595763.1547200005</v>
      </c>
      <c r="E146" s="23">
        <v>572231.25660685764</v>
      </c>
      <c r="F146" s="25">
        <v>3.2480000000000002</v>
      </c>
      <c r="G146" s="18">
        <f t="shared" si="33"/>
        <v>1858607.1214590739</v>
      </c>
      <c r="H146" s="25">
        <f t="shared" si="35"/>
        <v>3.3879999999999999</v>
      </c>
      <c r="I146" s="18">
        <f t="shared" si="34"/>
        <v>1938719.4973840336</v>
      </c>
    </row>
    <row r="147" spans="1:13" x14ac:dyDescent="0.25">
      <c r="A147" s="28" t="s">
        <v>15</v>
      </c>
      <c r="B147" s="16">
        <v>236334.33799999999</v>
      </c>
      <c r="C147" s="8">
        <v>2.9969999999999999</v>
      </c>
      <c r="D147" s="13">
        <f t="shared" si="32"/>
        <v>708294.01098599995</v>
      </c>
      <c r="E147" s="16">
        <v>124480.24941147445</v>
      </c>
      <c r="F147" s="8">
        <v>2.9969999999999999</v>
      </c>
      <c r="G147" s="5">
        <f t="shared" si="33"/>
        <v>373067.30748618889</v>
      </c>
      <c r="H147" s="8">
        <f t="shared" si="35"/>
        <v>2.3729999999999998</v>
      </c>
      <c r="I147" s="5">
        <f t="shared" si="34"/>
        <v>295391.63185342884</v>
      </c>
    </row>
    <row r="148" spans="1:13" x14ac:dyDescent="0.25">
      <c r="A148" s="14" t="s">
        <v>26</v>
      </c>
      <c r="B148" s="23">
        <f>SUM(B144:B147)</f>
        <v>891927.15300000005</v>
      </c>
      <c r="C148" s="19"/>
      <c r="D148" s="15">
        <f>SUM(D144:D147)</f>
        <v>3036603.770674</v>
      </c>
      <c r="E148" s="23">
        <f>SUM(E144:E147)</f>
        <v>879648.22897202766</v>
      </c>
      <c r="F148" s="19"/>
      <c r="G148" s="20">
        <f>SUM(G144:G147)</f>
        <v>3047105.6746220458</v>
      </c>
      <c r="H148" s="19"/>
      <c r="I148" s="20">
        <f>SUM(I144:I147)</f>
        <v>2968636.0449603321</v>
      </c>
      <c r="K148" s="3"/>
      <c r="L148" s="3"/>
      <c r="M148" s="3"/>
    </row>
    <row r="149" spans="1:13" x14ac:dyDescent="0.25">
      <c r="G149" s="3"/>
      <c r="I149" s="3"/>
    </row>
    <row r="150" spans="1:13" x14ac:dyDescent="0.25">
      <c r="A150" s="36" t="s">
        <v>37</v>
      </c>
      <c r="B150" s="2">
        <f>B148</f>
        <v>891927.15300000005</v>
      </c>
      <c r="D150" s="3">
        <f>D141+D148</f>
        <v>3249192.020674</v>
      </c>
      <c r="E150" s="2">
        <f>E148</f>
        <v>879648.22897202766</v>
      </c>
      <c r="G150" s="3">
        <f>G141+G148</f>
        <v>3260587.7146220459</v>
      </c>
      <c r="I150" s="3">
        <f>I141+I148</f>
        <v>3182118.0849603321</v>
      </c>
    </row>
    <row r="152" spans="1:13" ht="18.75" x14ac:dyDescent="0.3">
      <c r="A152" s="38" t="s">
        <v>38</v>
      </c>
    </row>
    <row r="154" spans="1:13" x14ac:dyDescent="0.25">
      <c r="A154" s="30" t="s">
        <v>28</v>
      </c>
      <c r="B154" s="52" t="s">
        <v>24</v>
      </c>
      <c r="C154" s="53"/>
      <c r="D154" s="54"/>
      <c r="E154" s="53" t="s">
        <v>25</v>
      </c>
      <c r="F154" s="53"/>
      <c r="G154" s="53"/>
      <c r="H154" s="53"/>
      <c r="I154" s="53"/>
    </row>
    <row r="155" spans="1:13" x14ac:dyDescent="0.25">
      <c r="A155" s="14"/>
      <c r="B155" s="17" t="s">
        <v>16</v>
      </c>
      <c r="C155" s="17" t="s">
        <v>18</v>
      </c>
      <c r="D155" s="10" t="s">
        <v>21</v>
      </c>
      <c r="E155" s="17" t="s">
        <v>16</v>
      </c>
      <c r="F155" s="17" t="s">
        <v>18</v>
      </c>
      <c r="G155" s="17" t="s">
        <v>21</v>
      </c>
      <c r="H155" s="17" t="s">
        <v>23</v>
      </c>
      <c r="I155" s="17" t="s">
        <v>21</v>
      </c>
    </row>
    <row r="156" spans="1:13" x14ac:dyDescent="0.25">
      <c r="A156" s="26" t="s">
        <v>0</v>
      </c>
      <c r="B156" s="9" t="s">
        <v>17</v>
      </c>
      <c r="C156" s="9" t="s">
        <v>19</v>
      </c>
      <c r="D156" s="11" t="s">
        <v>22</v>
      </c>
      <c r="E156" s="9" t="s">
        <v>17</v>
      </c>
      <c r="F156" s="9" t="s">
        <v>19</v>
      </c>
      <c r="G156" s="9" t="s">
        <v>22</v>
      </c>
      <c r="H156" s="9" t="s">
        <v>19</v>
      </c>
      <c r="I156" s="9" t="s">
        <v>22</v>
      </c>
    </row>
    <row r="157" spans="1:13" x14ac:dyDescent="0.25">
      <c r="A157" s="27" t="s">
        <v>1</v>
      </c>
      <c r="B157" s="21">
        <v>854.46</v>
      </c>
      <c r="C157" s="22">
        <v>14</v>
      </c>
      <c r="D157" s="12">
        <f>B157*C157</f>
        <v>11962.44</v>
      </c>
      <c r="E157" s="21">
        <v>799.07080077253727</v>
      </c>
      <c r="F157" s="22">
        <v>14</v>
      </c>
      <c r="G157" s="18">
        <f>E157*F157</f>
        <v>11186.991210815522</v>
      </c>
      <c r="H157" s="22">
        <v>14</v>
      </c>
      <c r="I157" s="18">
        <f>E157*H157</f>
        <v>11186.991210815522</v>
      </c>
    </row>
    <row r="158" spans="1:13" x14ac:dyDescent="0.25">
      <c r="A158" s="27" t="s">
        <v>2</v>
      </c>
      <c r="B158" s="21">
        <v>20</v>
      </c>
      <c r="C158" s="22">
        <v>21</v>
      </c>
      <c r="D158" s="12">
        <f t="shared" ref="D158:D166" si="36">B158*C158</f>
        <v>420</v>
      </c>
      <c r="E158" s="21">
        <v>18.003437196443244</v>
      </c>
      <c r="F158" s="22">
        <v>21</v>
      </c>
      <c r="G158" s="18">
        <f t="shared" ref="G158:G166" si="37">E158*F158</f>
        <v>378.07218112530813</v>
      </c>
      <c r="H158" s="22">
        <v>21</v>
      </c>
      <c r="I158" s="18">
        <f t="shared" ref="I158:I166" si="38">E158*H158</f>
        <v>378.07218112530813</v>
      </c>
    </row>
    <row r="159" spans="1:13" x14ac:dyDescent="0.25">
      <c r="A159" s="27" t="s">
        <v>3</v>
      </c>
      <c r="B159" s="21">
        <v>467.65</v>
      </c>
      <c r="C159" s="22">
        <v>35</v>
      </c>
      <c r="D159" s="12">
        <f t="shared" si="36"/>
        <v>16367.75</v>
      </c>
      <c r="E159" s="21">
        <v>427.17495512579052</v>
      </c>
      <c r="F159" s="22">
        <v>35</v>
      </c>
      <c r="G159" s="18">
        <f t="shared" si="37"/>
        <v>14951.123429402669</v>
      </c>
      <c r="H159" s="22">
        <v>35</v>
      </c>
      <c r="I159" s="18">
        <f t="shared" si="38"/>
        <v>14951.123429402669</v>
      </c>
    </row>
    <row r="160" spans="1:13" x14ac:dyDescent="0.25">
      <c r="A160" s="27" t="s">
        <v>4</v>
      </c>
      <c r="B160" s="21">
        <v>283.71999999999997</v>
      </c>
      <c r="C160" s="22">
        <v>70</v>
      </c>
      <c r="D160" s="12">
        <f t="shared" si="36"/>
        <v>19860.399999999998</v>
      </c>
      <c r="E160" s="21">
        <v>262.62542343009346</v>
      </c>
      <c r="F160" s="22">
        <v>70</v>
      </c>
      <c r="G160" s="18">
        <f t="shared" si="37"/>
        <v>18383.779640106543</v>
      </c>
      <c r="H160" s="22">
        <v>70</v>
      </c>
      <c r="I160" s="18">
        <f t="shared" si="38"/>
        <v>18383.779640106543</v>
      </c>
    </row>
    <row r="161" spans="1:13" x14ac:dyDescent="0.25">
      <c r="A161" s="27" t="s">
        <v>5</v>
      </c>
      <c r="B161" s="21">
        <v>2264.4900000000002</v>
      </c>
      <c r="C161" s="22">
        <v>111.9</v>
      </c>
      <c r="D161" s="12">
        <f t="shared" si="36"/>
        <v>253396.43100000004</v>
      </c>
      <c r="E161" s="21">
        <v>2116.2453092237429</v>
      </c>
      <c r="F161" s="22">
        <v>111.9</v>
      </c>
      <c r="G161" s="18">
        <f t="shared" si="37"/>
        <v>236807.85010213684</v>
      </c>
      <c r="H161" s="22">
        <v>111.9</v>
      </c>
      <c r="I161" s="18">
        <f t="shared" si="38"/>
        <v>236807.85010213684</v>
      </c>
    </row>
    <row r="162" spans="1:13" x14ac:dyDescent="0.25">
      <c r="A162" s="27" t="s">
        <v>6</v>
      </c>
      <c r="B162" s="21">
        <v>24.779999999999998</v>
      </c>
      <c r="C162" s="22">
        <v>209.9</v>
      </c>
      <c r="D162" s="12">
        <f t="shared" si="36"/>
        <v>5201.3219999999992</v>
      </c>
      <c r="E162" s="21">
        <v>26.515052814547406</v>
      </c>
      <c r="F162" s="22">
        <v>209.9</v>
      </c>
      <c r="G162" s="18">
        <f t="shared" si="37"/>
        <v>5565.5095857735005</v>
      </c>
      <c r="H162" s="22">
        <v>209.9</v>
      </c>
      <c r="I162" s="18">
        <f t="shared" si="38"/>
        <v>5565.5095857735005</v>
      </c>
    </row>
    <row r="163" spans="1:13" x14ac:dyDescent="0.25">
      <c r="A163" s="27" t="s">
        <v>7</v>
      </c>
      <c r="B163" s="21">
        <v>18.689999999999998</v>
      </c>
      <c r="C163" s="22">
        <v>349.8</v>
      </c>
      <c r="D163" s="12">
        <f t="shared" si="36"/>
        <v>6537.7619999999997</v>
      </c>
      <c r="E163" s="21">
        <v>17.960484566829713</v>
      </c>
      <c r="F163" s="22">
        <v>349.8</v>
      </c>
      <c r="G163" s="18">
        <f t="shared" si="37"/>
        <v>6282.5775014770343</v>
      </c>
      <c r="H163" s="22">
        <v>349.8</v>
      </c>
      <c r="I163" s="18">
        <f t="shared" si="38"/>
        <v>6282.5775014770343</v>
      </c>
    </row>
    <row r="164" spans="1:13" x14ac:dyDescent="0.25">
      <c r="A164" s="27" t="s">
        <v>8</v>
      </c>
      <c r="B164" s="21">
        <v>0</v>
      </c>
      <c r="C164" s="22">
        <v>699.6</v>
      </c>
      <c r="D164" s="12">
        <f t="shared" si="36"/>
        <v>0</v>
      </c>
      <c r="E164" s="21">
        <v>0</v>
      </c>
      <c r="F164" s="22">
        <v>699.6</v>
      </c>
      <c r="G164" s="18">
        <f t="shared" si="37"/>
        <v>0</v>
      </c>
      <c r="H164" s="22">
        <v>699.6</v>
      </c>
      <c r="I164" s="18">
        <f t="shared" si="38"/>
        <v>0</v>
      </c>
    </row>
    <row r="165" spans="1:13" x14ac:dyDescent="0.25">
      <c r="A165" s="27" t="s">
        <v>9</v>
      </c>
      <c r="B165" s="21">
        <v>0</v>
      </c>
      <c r="C165" s="22">
        <v>1119.4000000000001</v>
      </c>
      <c r="D165" s="12">
        <f t="shared" si="36"/>
        <v>0</v>
      </c>
      <c r="E165" s="21">
        <v>0</v>
      </c>
      <c r="F165" s="22">
        <v>1119.4000000000001</v>
      </c>
      <c r="G165" s="18">
        <f t="shared" si="37"/>
        <v>0</v>
      </c>
      <c r="H165" s="22">
        <v>1119.4000000000001</v>
      </c>
      <c r="I165" s="18">
        <f t="shared" si="38"/>
        <v>0</v>
      </c>
    </row>
    <row r="166" spans="1:13" x14ac:dyDescent="0.25">
      <c r="A166" s="28" t="s">
        <v>10</v>
      </c>
      <c r="B166" s="1">
        <v>0</v>
      </c>
      <c r="C166" s="4">
        <v>1609.2</v>
      </c>
      <c r="D166" s="13">
        <f t="shared" si="36"/>
        <v>0</v>
      </c>
      <c r="E166" s="1">
        <v>0</v>
      </c>
      <c r="F166" s="4">
        <v>1609.2</v>
      </c>
      <c r="G166" s="5">
        <f t="shared" si="37"/>
        <v>0</v>
      </c>
      <c r="H166" s="4">
        <v>1609.2</v>
      </c>
      <c r="I166" s="5">
        <f t="shared" si="38"/>
        <v>0</v>
      </c>
    </row>
    <row r="167" spans="1:13" x14ac:dyDescent="0.25">
      <c r="A167" s="14" t="s">
        <v>26</v>
      </c>
      <c r="B167" s="23">
        <f>SUM(B157:B166)</f>
        <v>3933.7900000000009</v>
      </c>
      <c r="C167" s="19"/>
      <c r="D167" s="12">
        <f>SUM(D157:D166)</f>
        <v>313746.10500000004</v>
      </c>
      <c r="E167" s="23">
        <f>SUM(E157:E166)</f>
        <v>3667.5954631299842</v>
      </c>
      <c r="F167" s="19"/>
      <c r="G167" s="18">
        <f>SUM(G157:G166)</f>
        <v>293555.90365083743</v>
      </c>
      <c r="H167" s="19"/>
      <c r="I167" s="18">
        <f>SUM(I157:I166)</f>
        <v>293555.90365083743</v>
      </c>
    </row>
    <row r="168" spans="1:13" x14ac:dyDescent="0.25">
      <c r="A168" s="14"/>
      <c r="B168" s="19"/>
      <c r="C168" s="19"/>
      <c r="D168" s="14"/>
      <c r="E168" s="19"/>
      <c r="F168" s="19"/>
      <c r="G168" s="19"/>
      <c r="H168" s="19"/>
      <c r="I168" s="19"/>
    </row>
    <row r="169" spans="1:13" x14ac:dyDescent="0.25">
      <c r="A169" s="29" t="s">
        <v>11</v>
      </c>
      <c r="B169" s="19"/>
      <c r="C169" s="19"/>
      <c r="D169" s="14"/>
      <c r="E169" s="19"/>
      <c r="F169" s="19"/>
      <c r="G169" s="19"/>
      <c r="H169" s="19"/>
      <c r="I169" s="19"/>
    </row>
    <row r="170" spans="1:13" x14ac:dyDescent="0.25">
      <c r="A170" s="27" t="s">
        <v>12</v>
      </c>
      <c r="B170" s="23">
        <v>40485.650999999991</v>
      </c>
      <c r="C170" s="24">
        <v>5.85</v>
      </c>
      <c r="D170" s="12">
        <f t="shared" ref="D170:D173" si="39">B170*C170</f>
        <v>236841.05834999992</v>
      </c>
      <c r="E170" s="23">
        <v>37344.733993409798</v>
      </c>
      <c r="F170" s="24">
        <v>5.85</v>
      </c>
      <c r="G170" s="18">
        <f t="shared" ref="G170:G173" si="40">E170*F170</f>
        <v>218466.6938614473</v>
      </c>
      <c r="H170" s="24">
        <f>H144</f>
        <v>6.7750000000000004</v>
      </c>
      <c r="I170" s="18">
        <f t="shared" ref="I170:I173" si="41">E170*H170</f>
        <v>253010.5728053514</v>
      </c>
    </row>
    <row r="171" spans="1:13" x14ac:dyDescent="0.25">
      <c r="A171" s="27" t="s">
        <v>13</v>
      </c>
      <c r="B171" s="23">
        <v>89540.53</v>
      </c>
      <c r="C171" s="25">
        <v>4.3079999999999998</v>
      </c>
      <c r="D171" s="12">
        <f t="shared" si="39"/>
        <v>385740.60323999997</v>
      </c>
      <c r="E171" s="23">
        <v>83220.971088024424</v>
      </c>
      <c r="F171" s="25">
        <v>4.3079999999999998</v>
      </c>
      <c r="G171" s="18">
        <f t="shared" si="40"/>
        <v>358515.9434472092</v>
      </c>
      <c r="H171" s="25">
        <f t="shared" ref="H171:H173" si="42">H145</f>
        <v>3.7189999999999999</v>
      </c>
      <c r="I171" s="18">
        <f t="shared" si="41"/>
        <v>309498.79147636279</v>
      </c>
    </row>
    <row r="172" spans="1:13" x14ac:dyDescent="0.25">
      <c r="A172" s="27" t="s">
        <v>14</v>
      </c>
      <c r="B172" s="23">
        <v>21556.558000000001</v>
      </c>
      <c r="C172" s="25">
        <v>3.2480000000000002</v>
      </c>
      <c r="D172" s="12">
        <f t="shared" si="39"/>
        <v>70015.700384000011</v>
      </c>
      <c r="E172" s="23">
        <v>20192.771670250615</v>
      </c>
      <c r="F172" s="25">
        <v>3.2480000000000002</v>
      </c>
      <c r="G172" s="18">
        <f t="shared" si="40"/>
        <v>65586.122384974005</v>
      </c>
      <c r="H172" s="25">
        <f t="shared" si="42"/>
        <v>3.3879999999999999</v>
      </c>
      <c r="I172" s="18">
        <f t="shared" si="41"/>
        <v>68413.110418809083</v>
      </c>
    </row>
    <row r="173" spans="1:13" x14ac:dyDescent="0.25">
      <c r="A173" s="28" t="s">
        <v>15</v>
      </c>
      <c r="B173" s="16">
        <v>2046.6</v>
      </c>
      <c r="C173" s="8">
        <v>2.9969999999999999</v>
      </c>
      <c r="D173" s="13">
        <f t="shared" si="39"/>
        <v>6133.6601999999993</v>
      </c>
      <c r="E173" s="16">
        <v>3334.3953549034022</v>
      </c>
      <c r="F173" s="8">
        <v>2.9969999999999999</v>
      </c>
      <c r="G173" s="5">
        <f t="shared" si="40"/>
        <v>9993.1828786454953</v>
      </c>
      <c r="H173" s="8">
        <f t="shared" si="42"/>
        <v>2.3729999999999998</v>
      </c>
      <c r="I173" s="5">
        <f t="shared" si="41"/>
        <v>7912.5201771857728</v>
      </c>
    </row>
    <row r="174" spans="1:13" x14ac:dyDescent="0.25">
      <c r="A174" s="14" t="s">
        <v>26</v>
      </c>
      <c r="B174" s="23">
        <f>SUM(B170:B173)</f>
        <v>153629.33899999998</v>
      </c>
      <c r="C174" s="19"/>
      <c r="D174" s="15">
        <f>SUM(D170:D173)</f>
        <v>698731.02217399993</v>
      </c>
      <c r="E174" s="23">
        <f>SUM(E170:E173)</f>
        <v>144092.87210658824</v>
      </c>
      <c r="F174" s="19"/>
      <c r="G174" s="20">
        <f>SUM(G170:G173)</f>
        <v>652561.94257227599</v>
      </c>
      <c r="H174" s="19"/>
      <c r="I174" s="20">
        <f>SUM(I170:I173)</f>
        <v>638834.99487770908</v>
      </c>
      <c r="K174" s="3"/>
      <c r="L174" s="3"/>
      <c r="M174" s="3"/>
    </row>
    <row r="175" spans="1:13" x14ac:dyDescent="0.25">
      <c r="G175" s="3"/>
      <c r="I175" s="3"/>
    </row>
    <row r="176" spans="1:13" x14ac:dyDescent="0.25">
      <c r="A176" s="30" t="s">
        <v>29</v>
      </c>
      <c r="B176" s="52" t="s">
        <v>24</v>
      </c>
      <c r="C176" s="53"/>
      <c r="D176" s="54"/>
      <c r="E176" s="53" t="s">
        <v>25</v>
      </c>
      <c r="F176" s="53"/>
      <c r="G176" s="53"/>
      <c r="H176" s="53"/>
      <c r="I176" s="53"/>
    </row>
    <row r="177" spans="1:9" x14ac:dyDescent="0.25">
      <c r="A177" s="14"/>
      <c r="B177" s="17" t="s">
        <v>16</v>
      </c>
      <c r="C177" s="17" t="s">
        <v>18</v>
      </c>
      <c r="D177" s="10" t="s">
        <v>21</v>
      </c>
      <c r="E177" s="17" t="s">
        <v>16</v>
      </c>
      <c r="F177" s="17" t="s">
        <v>18</v>
      </c>
      <c r="G177" s="17" t="s">
        <v>21</v>
      </c>
      <c r="H177" s="17" t="s">
        <v>23</v>
      </c>
      <c r="I177" s="17" t="s">
        <v>21</v>
      </c>
    </row>
    <row r="178" spans="1:9" x14ac:dyDescent="0.25">
      <c r="A178" s="26" t="s">
        <v>0</v>
      </c>
      <c r="B178" s="9" t="s">
        <v>17</v>
      </c>
      <c r="C178" s="9" t="s">
        <v>19</v>
      </c>
      <c r="D178" s="11" t="s">
        <v>22</v>
      </c>
      <c r="E178" s="9" t="s">
        <v>17</v>
      </c>
      <c r="F178" s="9" t="s">
        <v>19</v>
      </c>
      <c r="G178" s="9" t="s">
        <v>22</v>
      </c>
      <c r="H178" s="9" t="s">
        <v>19</v>
      </c>
      <c r="I178" s="9" t="s">
        <v>22</v>
      </c>
    </row>
    <row r="179" spans="1:9" x14ac:dyDescent="0.25">
      <c r="A179" s="39" t="s">
        <v>1</v>
      </c>
      <c r="B179" s="21">
        <v>12</v>
      </c>
      <c r="C179" s="22">
        <v>15.89</v>
      </c>
      <c r="D179" s="12">
        <f>B179*C179</f>
        <v>190.68</v>
      </c>
      <c r="E179" s="21">
        <v>12</v>
      </c>
      <c r="F179" s="22">
        <v>15.89</v>
      </c>
      <c r="G179" s="18">
        <f>E179*F179</f>
        <v>190.68</v>
      </c>
      <c r="H179" s="22">
        <v>14</v>
      </c>
      <c r="I179" s="18">
        <f>E179*H179</f>
        <v>168</v>
      </c>
    </row>
    <row r="180" spans="1:9" x14ac:dyDescent="0.25">
      <c r="A180" s="27" t="s">
        <v>2</v>
      </c>
      <c r="B180" s="21">
        <v>0</v>
      </c>
      <c r="C180" s="22">
        <v>15.89</v>
      </c>
      <c r="D180" s="12">
        <f t="shared" ref="D180:D183" si="43">B180*C180</f>
        <v>0</v>
      </c>
      <c r="E180" s="21">
        <v>0</v>
      </c>
      <c r="F180" s="22">
        <v>15.89</v>
      </c>
      <c r="G180" s="18">
        <f t="shared" ref="G180:G183" si="44">E180*F180</f>
        <v>0</v>
      </c>
      <c r="H180" s="22">
        <v>21</v>
      </c>
      <c r="I180" s="18">
        <f t="shared" ref="I180:I183" si="45">E180*H180</f>
        <v>0</v>
      </c>
    </row>
    <row r="181" spans="1:9" x14ac:dyDescent="0.25">
      <c r="A181" s="27" t="s">
        <v>3</v>
      </c>
      <c r="B181" s="21">
        <v>0</v>
      </c>
      <c r="C181" s="22">
        <v>15.89</v>
      </c>
      <c r="D181" s="12">
        <f t="shared" si="43"/>
        <v>0</v>
      </c>
      <c r="E181" s="21">
        <v>0</v>
      </c>
      <c r="F181" s="22">
        <v>15.89</v>
      </c>
      <c r="G181" s="18">
        <f t="shared" si="44"/>
        <v>0</v>
      </c>
      <c r="H181" s="22">
        <v>35</v>
      </c>
      <c r="I181" s="18">
        <f t="shared" si="45"/>
        <v>0</v>
      </c>
    </row>
    <row r="182" spans="1:9" x14ac:dyDescent="0.25">
      <c r="A182" s="27" t="s">
        <v>4</v>
      </c>
      <c r="B182" s="21">
        <v>0</v>
      </c>
      <c r="C182" s="22">
        <v>15.89</v>
      </c>
      <c r="D182" s="12">
        <f t="shared" si="43"/>
        <v>0</v>
      </c>
      <c r="E182" s="21">
        <v>0</v>
      </c>
      <c r="F182" s="22">
        <v>15.89</v>
      </c>
      <c r="G182" s="18">
        <f t="shared" si="44"/>
        <v>0</v>
      </c>
      <c r="H182" s="22">
        <v>70</v>
      </c>
      <c r="I182" s="18">
        <f t="shared" si="45"/>
        <v>0</v>
      </c>
    </row>
    <row r="183" spans="1:9" x14ac:dyDescent="0.25">
      <c r="A183" s="28" t="s">
        <v>5</v>
      </c>
      <c r="B183" s="1">
        <v>0</v>
      </c>
      <c r="C183" s="4">
        <v>15.89</v>
      </c>
      <c r="D183" s="13">
        <f t="shared" si="43"/>
        <v>0</v>
      </c>
      <c r="E183" s="1">
        <v>0</v>
      </c>
      <c r="F183" s="4">
        <v>15.89</v>
      </c>
      <c r="G183" s="5">
        <f t="shared" si="44"/>
        <v>0</v>
      </c>
      <c r="H183" s="4">
        <v>111.9</v>
      </c>
      <c r="I183" s="5">
        <f t="shared" si="45"/>
        <v>0</v>
      </c>
    </row>
    <row r="184" spans="1:9" x14ac:dyDescent="0.25">
      <c r="A184" s="14" t="s">
        <v>26</v>
      </c>
      <c r="B184" s="23">
        <f>SUM(B179:B183)</f>
        <v>12</v>
      </c>
      <c r="C184" s="19"/>
      <c r="D184" s="12">
        <f>SUM(D179:D183)</f>
        <v>190.68</v>
      </c>
      <c r="E184" s="23">
        <f>SUM(E179:E183)</f>
        <v>12</v>
      </c>
      <c r="F184" s="19"/>
      <c r="G184" s="18">
        <f>SUM(G179:G183)</f>
        <v>190.68</v>
      </c>
      <c r="H184" s="19"/>
      <c r="I184" s="18">
        <f>SUM(I179:I183)</f>
        <v>168</v>
      </c>
    </row>
    <row r="185" spans="1:9" x14ac:dyDescent="0.25">
      <c r="A185" s="14"/>
      <c r="B185" s="19"/>
      <c r="C185" s="19"/>
      <c r="D185" s="14"/>
      <c r="E185" s="19"/>
      <c r="F185" s="19"/>
      <c r="G185" s="19"/>
      <c r="H185" s="19"/>
      <c r="I185" s="19"/>
    </row>
    <row r="186" spans="1:9" x14ac:dyDescent="0.25">
      <c r="A186" s="29" t="s">
        <v>11</v>
      </c>
      <c r="B186" s="19"/>
      <c r="C186" s="19"/>
      <c r="D186" s="14"/>
      <c r="E186" s="19"/>
      <c r="F186" s="19"/>
      <c r="G186" s="19"/>
      <c r="H186" s="19"/>
      <c r="I186" s="19"/>
    </row>
    <row r="187" spans="1:9" x14ac:dyDescent="0.25">
      <c r="A187" s="27" t="s">
        <v>30</v>
      </c>
      <c r="B187" s="23">
        <v>12</v>
      </c>
      <c r="C187" s="24">
        <v>0</v>
      </c>
      <c r="D187" s="12">
        <f t="shared" ref="D187:D189" si="46">B187*C187</f>
        <v>0</v>
      </c>
      <c r="E187" s="23">
        <v>12</v>
      </c>
      <c r="F187" s="24">
        <v>0</v>
      </c>
      <c r="G187" s="18">
        <f t="shared" ref="G187:G189" si="47">E187*F187</f>
        <v>0</v>
      </c>
      <c r="H187" s="24"/>
      <c r="I187" s="18"/>
    </row>
    <row r="188" spans="1:9" x14ac:dyDescent="0.25">
      <c r="A188" s="27" t="s">
        <v>31</v>
      </c>
      <c r="B188" s="23">
        <v>0</v>
      </c>
      <c r="C188" s="25">
        <v>5.68</v>
      </c>
      <c r="D188" s="12">
        <f t="shared" si="46"/>
        <v>0</v>
      </c>
      <c r="E188" s="23">
        <v>0</v>
      </c>
      <c r="F188" s="25">
        <v>5.68</v>
      </c>
      <c r="G188" s="18">
        <f t="shared" si="47"/>
        <v>0</v>
      </c>
      <c r="H188" s="25"/>
      <c r="I188" s="18"/>
    </row>
    <row r="189" spans="1:9" x14ac:dyDescent="0.25">
      <c r="A189" s="28" t="s">
        <v>32</v>
      </c>
      <c r="B189" s="16">
        <v>0</v>
      </c>
      <c r="C189" s="8">
        <v>5.68</v>
      </c>
      <c r="D189" s="13">
        <f t="shared" si="46"/>
        <v>0</v>
      </c>
      <c r="E189" s="16">
        <v>0</v>
      </c>
      <c r="F189" s="8">
        <v>5.68</v>
      </c>
      <c r="G189" s="5">
        <f t="shared" si="47"/>
        <v>0</v>
      </c>
      <c r="H189" s="8"/>
      <c r="I189" s="5"/>
    </row>
    <row r="190" spans="1:9" x14ac:dyDescent="0.25">
      <c r="A190" s="14" t="s">
        <v>26</v>
      </c>
      <c r="B190" s="23">
        <f>SUM(B187:B189)</f>
        <v>12</v>
      </c>
      <c r="C190" s="19"/>
      <c r="D190" s="15">
        <f>SUM(D187:D189)</f>
        <v>0</v>
      </c>
      <c r="E190" s="23">
        <f>SUM(E187:E189)</f>
        <v>12</v>
      </c>
      <c r="F190" s="19"/>
      <c r="G190" s="20">
        <f>SUM(G187:G189)</f>
        <v>0</v>
      </c>
      <c r="H190" s="19"/>
      <c r="I190" s="20"/>
    </row>
    <row r="191" spans="1:9" x14ac:dyDescent="0.25">
      <c r="A191" s="14"/>
      <c r="B191" s="19"/>
      <c r="C191" s="19"/>
      <c r="D191" s="14"/>
      <c r="E191" s="19"/>
      <c r="F191" s="19"/>
      <c r="G191" s="19"/>
      <c r="H191" s="19"/>
      <c r="I191" s="19"/>
    </row>
    <row r="192" spans="1:9" x14ac:dyDescent="0.25">
      <c r="A192" s="29" t="s">
        <v>11</v>
      </c>
      <c r="B192" s="19"/>
      <c r="C192" s="19"/>
      <c r="D192" s="14"/>
      <c r="E192" s="19"/>
      <c r="F192" s="19"/>
      <c r="G192" s="19"/>
      <c r="H192" s="19"/>
      <c r="I192" s="19"/>
    </row>
    <row r="193" spans="1:13" x14ac:dyDescent="0.25">
      <c r="A193" s="27" t="s">
        <v>12</v>
      </c>
      <c r="B193" s="23"/>
      <c r="C193" s="24"/>
      <c r="D193" s="12"/>
      <c r="E193" s="23">
        <v>12</v>
      </c>
      <c r="F193" s="24"/>
      <c r="G193" s="18"/>
      <c r="H193" s="24">
        <f>H170</f>
        <v>6.7750000000000004</v>
      </c>
      <c r="I193" s="18">
        <f t="shared" ref="I193:I196" si="48">E193*H193</f>
        <v>81.300000000000011</v>
      </c>
    </row>
    <row r="194" spans="1:13" x14ac:dyDescent="0.25">
      <c r="A194" s="27" t="s">
        <v>13</v>
      </c>
      <c r="B194" s="23"/>
      <c r="C194" s="25"/>
      <c r="D194" s="12"/>
      <c r="E194" s="23">
        <v>0</v>
      </c>
      <c r="F194" s="25"/>
      <c r="G194" s="18"/>
      <c r="H194" s="25">
        <f t="shared" ref="H194:H196" si="49">H171</f>
        <v>3.7189999999999999</v>
      </c>
      <c r="I194" s="18">
        <f t="shared" si="48"/>
        <v>0</v>
      </c>
    </row>
    <row r="195" spans="1:13" x14ac:dyDescent="0.25">
      <c r="A195" s="27" t="s">
        <v>14</v>
      </c>
      <c r="B195" s="23"/>
      <c r="C195" s="25"/>
      <c r="D195" s="12"/>
      <c r="E195" s="23">
        <v>0</v>
      </c>
      <c r="F195" s="25"/>
      <c r="G195" s="18"/>
      <c r="H195" s="25">
        <f t="shared" si="49"/>
        <v>3.3879999999999999</v>
      </c>
      <c r="I195" s="18">
        <f t="shared" si="48"/>
        <v>0</v>
      </c>
    </row>
    <row r="196" spans="1:13" x14ac:dyDescent="0.25">
      <c r="A196" s="28" t="s">
        <v>15</v>
      </c>
      <c r="B196" s="16"/>
      <c r="C196" s="8"/>
      <c r="D196" s="13"/>
      <c r="E196" s="16">
        <v>0</v>
      </c>
      <c r="F196" s="8"/>
      <c r="G196" s="5"/>
      <c r="H196" s="8">
        <f t="shared" si="49"/>
        <v>2.3729999999999998</v>
      </c>
      <c r="I196" s="5">
        <f t="shared" si="48"/>
        <v>0</v>
      </c>
    </row>
    <row r="197" spans="1:13" x14ac:dyDescent="0.25">
      <c r="A197" s="14" t="s">
        <v>26</v>
      </c>
      <c r="B197" s="23">
        <f>SUM(B193:B196)</f>
        <v>0</v>
      </c>
      <c r="C197" s="19"/>
      <c r="D197" s="15">
        <f>SUM(D193:D196)</f>
        <v>0</v>
      </c>
      <c r="E197" s="23">
        <f>SUM(E193:E196)</f>
        <v>12</v>
      </c>
      <c r="F197" s="19"/>
      <c r="G197" s="20">
        <f>SUM(G193:G196)</f>
        <v>0</v>
      </c>
      <c r="H197" s="19"/>
      <c r="I197" s="20">
        <f>SUM(I193:I196)</f>
        <v>81.300000000000011</v>
      </c>
      <c r="K197" s="3"/>
      <c r="L197" s="3"/>
      <c r="M197" s="3"/>
    </row>
    <row r="198" spans="1:13" x14ac:dyDescent="0.25">
      <c r="I198" s="3"/>
    </row>
    <row r="199" spans="1:13" x14ac:dyDescent="0.25">
      <c r="A199" s="36" t="s">
        <v>39</v>
      </c>
      <c r="B199" s="2">
        <f>B174+B190</f>
        <v>153641.33899999998</v>
      </c>
      <c r="D199" s="3">
        <f>D167+D174+D184+D190+D197</f>
        <v>1012667.8071740001</v>
      </c>
      <c r="E199" s="2">
        <f>E174+E190</f>
        <v>144104.87210658824</v>
      </c>
      <c r="G199" s="3">
        <f>G167+G174+G184+G190+G197</f>
        <v>946308.52622311341</v>
      </c>
      <c r="I199" s="3">
        <f>I167+I174+I184+I190+I197</f>
        <v>932640.19852854661</v>
      </c>
      <c r="K199" s="3"/>
      <c r="L199" s="3"/>
      <c r="M199" s="3"/>
    </row>
    <row r="200" spans="1:13" x14ac:dyDescent="0.25">
      <c r="A200" s="36"/>
      <c r="E200" s="37"/>
      <c r="G200" s="20"/>
      <c r="I200" s="20"/>
    </row>
    <row r="201" spans="1:13" ht="18.75" x14ac:dyDescent="0.3">
      <c r="A201" s="38" t="s">
        <v>40</v>
      </c>
    </row>
    <row r="203" spans="1:13" x14ac:dyDescent="0.25">
      <c r="A203" s="30" t="s">
        <v>28</v>
      </c>
      <c r="B203" s="52" t="s">
        <v>24</v>
      </c>
      <c r="C203" s="53"/>
      <c r="D203" s="54"/>
      <c r="E203" s="53" t="s">
        <v>25</v>
      </c>
      <c r="F203" s="53"/>
      <c r="G203" s="53"/>
      <c r="H203" s="53"/>
      <c r="I203" s="53"/>
    </row>
    <row r="204" spans="1:13" x14ac:dyDescent="0.25">
      <c r="A204" s="14"/>
      <c r="B204" s="17" t="s">
        <v>16</v>
      </c>
      <c r="C204" s="17" t="s">
        <v>18</v>
      </c>
      <c r="D204" s="10" t="s">
        <v>21</v>
      </c>
      <c r="E204" s="17" t="s">
        <v>16</v>
      </c>
      <c r="F204" s="17" t="s">
        <v>18</v>
      </c>
      <c r="G204" s="17" t="s">
        <v>21</v>
      </c>
      <c r="H204" s="17" t="s">
        <v>23</v>
      </c>
      <c r="I204" s="17" t="s">
        <v>21</v>
      </c>
    </row>
    <row r="205" spans="1:13" x14ac:dyDescent="0.25">
      <c r="A205" s="26" t="s">
        <v>0</v>
      </c>
      <c r="B205" s="9" t="s">
        <v>17</v>
      </c>
      <c r="C205" s="9" t="s">
        <v>19</v>
      </c>
      <c r="D205" s="11" t="s">
        <v>22</v>
      </c>
      <c r="E205" s="9" t="s">
        <v>17</v>
      </c>
      <c r="F205" s="9" t="s">
        <v>19</v>
      </c>
      <c r="G205" s="9" t="s">
        <v>22</v>
      </c>
      <c r="H205" s="9" t="s">
        <v>19</v>
      </c>
      <c r="I205" s="9" t="s">
        <v>22</v>
      </c>
    </row>
    <row r="206" spans="1:13" x14ac:dyDescent="0.25">
      <c r="A206" s="27" t="s">
        <v>1</v>
      </c>
      <c r="B206" s="21">
        <v>16.46</v>
      </c>
      <c r="C206" s="22">
        <v>14</v>
      </c>
      <c r="D206" s="12">
        <f>B206*C206</f>
        <v>230.44</v>
      </c>
      <c r="E206" s="21">
        <v>14.502986284635464</v>
      </c>
      <c r="F206" s="22">
        <v>14</v>
      </c>
      <c r="G206" s="18">
        <f>E206*F206</f>
        <v>203.04180798489648</v>
      </c>
      <c r="H206" s="22">
        <v>14</v>
      </c>
      <c r="I206" s="18">
        <f>E206*H206</f>
        <v>203.04180798489648</v>
      </c>
    </row>
    <row r="207" spans="1:13" x14ac:dyDescent="0.25">
      <c r="A207" s="27" t="s">
        <v>2</v>
      </c>
      <c r="B207" s="21">
        <v>0</v>
      </c>
      <c r="C207" s="22">
        <v>21</v>
      </c>
      <c r="D207" s="12">
        <f t="shared" ref="D207:D215" si="50">B207*C207</f>
        <v>0</v>
      </c>
      <c r="E207" s="21">
        <v>0</v>
      </c>
      <c r="F207" s="22">
        <v>21</v>
      </c>
      <c r="G207" s="18">
        <f t="shared" ref="G207:G215" si="51">E207*F207</f>
        <v>0</v>
      </c>
      <c r="H207" s="22">
        <v>21</v>
      </c>
      <c r="I207" s="18">
        <f t="shared" ref="I207:I215" si="52">E207*H207</f>
        <v>0</v>
      </c>
    </row>
    <row r="208" spans="1:13" x14ac:dyDescent="0.25">
      <c r="A208" s="27" t="s">
        <v>3</v>
      </c>
      <c r="B208" s="21">
        <v>29.05</v>
      </c>
      <c r="C208" s="22">
        <v>35</v>
      </c>
      <c r="D208" s="12">
        <f t="shared" si="50"/>
        <v>1016.75</v>
      </c>
      <c r="E208" s="21">
        <v>23.570534454994728</v>
      </c>
      <c r="F208" s="22">
        <v>35</v>
      </c>
      <c r="G208" s="18">
        <f t="shared" si="51"/>
        <v>824.96870592481548</v>
      </c>
      <c r="H208" s="22">
        <v>35</v>
      </c>
      <c r="I208" s="18">
        <f t="shared" si="52"/>
        <v>824.96870592481548</v>
      </c>
    </row>
    <row r="209" spans="1:13" x14ac:dyDescent="0.25">
      <c r="A209" s="27" t="s">
        <v>4</v>
      </c>
      <c r="B209" s="21">
        <v>0</v>
      </c>
      <c r="C209" s="22">
        <v>70</v>
      </c>
      <c r="D209" s="12">
        <f t="shared" si="50"/>
        <v>0</v>
      </c>
      <c r="E209" s="21">
        <v>0</v>
      </c>
      <c r="F209" s="22">
        <v>70</v>
      </c>
      <c r="G209" s="18">
        <f t="shared" si="51"/>
        <v>0</v>
      </c>
      <c r="H209" s="22">
        <v>70</v>
      </c>
      <c r="I209" s="18">
        <f t="shared" si="52"/>
        <v>0</v>
      </c>
    </row>
    <row r="210" spans="1:13" x14ac:dyDescent="0.25">
      <c r="A210" s="27" t="s">
        <v>5</v>
      </c>
      <c r="B210" s="21">
        <v>71.509999999999991</v>
      </c>
      <c r="C210" s="22">
        <v>111.9</v>
      </c>
      <c r="D210" s="12">
        <f t="shared" si="50"/>
        <v>8001.9689999999991</v>
      </c>
      <c r="E210" s="21">
        <v>56.871104447776119</v>
      </c>
      <c r="F210" s="22">
        <v>111.9</v>
      </c>
      <c r="G210" s="18">
        <f t="shared" si="51"/>
        <v>6363.8765877061478</v>
      </c>
      <c r="H210" s="22">
        <v>111.9</v>
      </c>
      <c r="I210" s="18">
        <f t="shared" si="52"/>
        <v>6363.8765877061478</v>
      </c>
    </row>
    <row r="211" spans="1:13" x14ac:dyDescent="0.25">
      <c r="A211" s="27" t="s">
        <v>6</v>
      </c>
      <c r="B211" s="21">
        <v>16.690000000000001</v>
      </c>
      <c r="C211" s="22">
        <v>209.9</v>
      </c>
      <c r="D211" s="12">
        <f t="shared" si="50"/>
        <v>3503.2310000000002</v>
      </c>
      <c r="E211" s="21">
        <v>13.947879948914434</v>
      </c>
      <c r="F211" s="22">
        <v>209.9</v>
      </c>
      <c r="G211" s="18">
        <f t="shared" si="51"/>
        <v>2927.6600012771396</v>
      </c>
      <c r="H211" s="22">
        <v>209.9</v>
      </c>
      <c r="I211" s="18">
        <f t="shared" si="52"/>
        <v>2927.6600012771396</v>
      </c>
    </row>
    <row r="212" spans="1:13" x14ac:dyDescent="0.25">
      <c r="A212" s="27" t="s">
        <v>7</v>
      </c>
      <c r="B212" s="21">
        <v>0.16</v>
      </c>
      <c r="C212" s="22">
        <v>349.8</v>
      </c>
      <c r="D212" s="12">
        <f t="shared" si="50"/>
        <v>55.968000000000004</v>
      </c>
      <c r="E212" s="21">
        <v>0.22389694041867961</v>
      </c>
      <c r="F212" s="22">
        <v>349.8</v>
      </c>
      <c r="G212" s="18">
        <f t="shared" si="51"/>
        <v>78.319149758454131</v>
      </c>
      <c r="H212" s="22">
        <v>349.8</v>
      </c>
      <c r="I212" s="18">
        <f t="shared" si="52"/>
        <v>78.319149758454131</v>
      </c>
    </row>
    <row r="213" spans="1:13" x14ac:dyDescent="0.25">
      <c r="A213" s="27" t="s">
        <v>8</v>
      </c>
      <c r="B213" s="21">
        <v>3.7699999999999996</v>
      </c>
      <c r="C213" s="22">
        <v>699.6</v>
      </c>
      <c r="D213" s="12">
        <f t="shared" si="50"/>
        <v>2637.4919999999997</v>
      </c>
      <c r="E213" s="21">
        <v>5.275571658615136</v>
      </c>
      <c r="F213" s="22">
        <v>699.6</v>
      </c>
      <c r="G213" s="18">
        <f t="shared" si="51"/>
        <v>3690.789932367149</v>
      </c>
      <c r="H213" s="22">
        <v>699.6</v>
      </c>
      <c r="I213" s="18">
        <f t="shared" si="52"/>
        <v>3690.789932367149</v>
      </c>
    </row>
    <row r="214" spans="1:13" x14ac:dyDescent="0.25">
      <c r="A214" s="27" t="s">
        <v>9</v>
      </c>
      <c r="B214" s="21">
        <v>0</v>
      </c>
      <c r="C214" s="22">
        <v>1119.4000000000001</v>
      </c>
      <c r="D214" s="12">
        <f t="shared" si="50"/>
        <v>0</v>
      </c>
      <c r="E214" s="21">
        <v>0</v>
      </c>
      <c r="F214" s="22">
        <v>1119.4000000000001</v>
      </c>
      <c r="G214" s="18">
        <f t="shared" si="51"/>
        <v>0</v>
      </c>
      <c r="H214" s="22">
        <v>1119.4000000000001</v>
      </c>
      <c r="I214" s="18">
        <f t="shared" si="52"/>
        <v>0</v>
      </c>
    </row>
    <row r="215" spans="1:13" x14ac:dyDescent="0.25">
      <c r="A215" s="28" t="s">
        <v>10</v>
      </c>
      <c r="B215" s="1">
        <v>0</v>
      </c>
      <c r="C215" s="4">
        <v>1609.2</v>
      </c>
      <c r="D215" s="13">
        <f t="shared" si="50"/>
        <v>0</v>
      </c>
      <c r="E215" s="1">
        <v>0</v>
      </c>
      <c r="F215" s="4">
        <v>1609.2</v>
      </c>
      <c r="G215" s="5">
        <f t="shared" si="51"/>
        <v>0</v>
      </c>
      <c r="H215" s="4">
        <v>1609.2</v>
      </c>
      <c r="I215" s="5">
        <f t="shared" si="52"/>
        <v>0</v>
      </c>
    </row>
    <row r="216" spans="1:13" x14ac:dyDescent="0.25">
      <c r="A216" s="14" t="s">
        <v>26</v>
      </c>
      <c r="B216" s="23">
        <f>SUM(B206:B215)</f>
        <v>137.64000000000001</v>
      </c>
      <c r="C216" s="19"/>
      <c r="D216" s="12">
        <f>SUM(D206:D215)</f>
        <v>15445.85</v>
      </c>
      <c r="E216" s="23">
        <f>SUM(E206:E215)</f>
        <v>114.39197373535455</v>
      </c>
      <c r="F216" s="19"/>
      <c r="G216" s="18">
        <f>SUM(G206:G215)</f>
        <v>14088.656185018604</v>
      </c>
      <c r="H216" s="19"/>
      <c r="I216" s="18">
        <f>SUM(I206:I215)</f>
        <v>14088.656185018604</v>
      </c>
    </row>
    <row r="217" spans="1:13" x14ac:dyDescent="0.25">
      <c r="A217" s="14"/>
      <c r="B217" s="19"/>
      <c r="C217" s="19"/>
      <c r="D217" s="14"/>
      <c r="E217" s="19"/>
      <c r="F217" s="19"/>
      <c r="G217" s="19"/>
      <c r="H217" s="19"/>
      <c r="I217" s="19"/>
    </row>
    <row r="218" spans="1:13" x14ac:dyDescent="0.25">
      <c r="A218" s="29" t="s">
        <v>11</v>
      </c>
      <c r="B218" s="19"/>
      <c r="C218" s="19"/>
      <c r="D218" s="14"/>
      <c r="E218" s="19"/>
      <c r="F218" s="19"/>
      <c r="G218" s="19"/>
      <c r="H218" s="19"/>
      <c r="I218" s="19"/>
    </row>
    <row r="219" spans="1:13" x14ac:dyDescent="0.25">
      <c r="A219" s="27" t="s">
        <v>12</v>
      </c>
      <c r="B219" s="23">
        <v>2237.9500000000007</v>
      </c>
      <c r="C219" s="24">
        <v>5.85</v>
      </c>
      <c r="D219" s="12">
        <f t="shared" ref="D219:D222" si="53">B219*C219</f>
        <v>13092.007500000003</v>
      </c>
      <c r="E219" s="23">
        <v>2700.661002688918</v>
      </c>
      <c r="F219" s="24">
        <v>5.85</v>
      </c>
      <c r="G219" s="18">
        <f t="shared" ref="G219:G222" si="54">E219*F219</f>
        <v>15798.86686573017</v>
      </c>
      <c r="H219" s="24">
        <f>H193</f>
        <v>6.7750000000000004</v>
      </c>
      <c r="I219" s="18">
        <f t="shared" ref="I219:I222" si="55">E219*H219</f>
        <v>18296.97829321742</v>
      </c>
    </row>
    <row r="220" spans="1:13" x14ac:dyDescent="0.25">
      <c r="A220" s="27" t="s">
        <v>13</v>
      </c>
      <c r="B220" s="23">
        <v>3023.0019999999995</v>
      </c>
      <c r="C220" s="25">
        <v>4.3079999999999998</v>
      </c>
      <c r="D220" s="12">
        <f t="shared" si="53"/>
        <v>13023.092615999998</v>
      </c>
      <c r="E220" s="23">
        <v>3308.7056310830244</v>
      </c>
      <c r="F220" s="25">
        <v>4.3079999999999998</v>
      </c>
      <c r="G220" s="18">
        <f t="shared" si="54"/>
        <v>14253.903858705669</v>
      </c>
      <c r="H220" s="25">
        <f t="shared" ref="H220:H222" si="56">H194</f>
        <v>3.7189999999999999</v>
      </c>
      <c r="I220" s="18">
        <f t="shared" si="55"/>
        <v>12305.076241997767</v>
      </c>
    </row>
    <row r="221" spans="1:13" x14ac:dyDescent="0.25">
      <c r="A221" s="27" t="s">
        <v>14</v>
      </c>
      <c r="B221" s="23">
        <v>1884.3530000000003</v>
      </c>
      <c r="C221" s="25">
        <v>3.2480000000000002</v>
      </c>
      <c r="D221" s="12">
        <f t="shared" si="53"/>
        <v>6120.3785440000011</v>
      </c>
      <c r="E221" s="23">
        <v>1389.4600038893218</v>
      </c>
      <c r="F221" s="25">
        <v>3.2480000000000002</v>
      </c>
      <c r="G221" s="18">
        <f t="shared" si="54"/>
        <v>4512.9660926325178</v>
      </c>
      <c r="H221" s="25">
        <f t="shared" si="56"/>
        <v>3.3879999999999999</v>
      </c>
      <c r="I221" s="18">
        <f t="shared" si="55"/>
        <v>4707.4904931770225</v>
      </c>
    </row>
    <row r="222" spans="1:13" x14ac:dyDescent="0.25">
      <c r="A222" s="28" t="s">
        <v>15</v>
      </c>
      <c r="B222" s="16">
        <v>0</v>
      </c>
      <c r="C222" s="8">
        <v>2.9969999999999999</v>
      </c>
      <c r="D222" s="13">
        <f t="shared" si="53"/>
        <v>0</v>
      </c>
      <c r="E222" s="16">
        <v>0</v>
      </c>
      <c r="F222" s="8">
        <v>2.9969999999999999</v>
      </c>
      <c r="G222" s="5">
        <f t="shared" si="54"/>
        <v>0</v>
      </c>
      <c r="H222" s="8">
        <f t="shared" si="56"/>
        <v>2.3729999999999998</v>
      </c>
      <c r="I222" s="5">
        <f t="shared" si="55"/>
        <v>0</v>
      </c>
    </row>
    <row r="223" spans="1:13" x14ac:dyDescent="0.25">
      <c r="A223" s="14" t="s">
        <v>26</v>
      </c>
      <c r="B223" s="23">
        <f>SUM(B219:B222)</f>
        <v>7145.3050000000003</v>
      </c>
      <c r="C223" s="19"/>
      <c r="D223" s="15">
        <f>SUM(D219:D222)</f>
        <v>32235.478660000001</v>
      </c>
      <c r="E223" s="23">
        <f>SUM(E219:E222)</f>
        <v>7398.8266376612646</v>
      </c>
      <c r="F223" s="19"/>
      <c r="G223" s="20">
        <f>SUM(G219:G222)</f>
        <v>34565.736817068355</v>
      </c>
      <c r="H223" s="19"/>
      <c r="I223" s="20">
        <f>SUM(I219:I222)</f>
        <v>35309.545028392211</v>
      </c>
      <c r="K223" s="3"/>
      <c r="L223" s="3"/>
      <c r="M223" s="3"/>
    </row>
    <row r="224" spans="1:13" x14ac:dyDescent="0.25">
      <c r="G224" s="3"/>
      <c r="I224" s="3"/>
    </row>
    <row r="225" spans="1:9" x14ac:dyDescent="0.25">
      <c r="A225" s="36" t="s">
        <v>68</v>
      </c>
      <c r="B225" s="2">
        <f>B223</f>
        <v>7145.3050000000003</v>
      </c>
      <c r="D225" s="3">
        <f>D216+D223</f>
        <v>47681.328659999999</v>
      </c>
      <c r="E225" s="2">
        <f>E223</f>
        <v>7398.8266376612646</v>
      </c>
      <c r="G225" s="3">
        <f>G216+G223</f>
        <v>48654.393002086959</v>
      </c>
      <c r="I225" s="3">
        <f>I216+I223</f>
        <v>49398.201213410815</v>
      </c>
    </row>
    <row r="227" spans="1:9" ht="18.75" x14ac:dyDescent="0.3">
      <c r="A227" s="38" t="s">
        <v>41</v>
      </c>
    </row>
    <row r="229" spans="1:9" x14ac:dyDescent="0.25">
      <c r="A229" s="30" t="s">
        <v>28</v>
      </c>
      <c r="B229" s="52" t="s">
        <v>24</v>
      </c>
      <c r="C229" s="53"/>
      <c r="D229" s="54"/>
      <c r="E229" s="53" t="s">
        <v>25</v>
      </c>
      <c r="F229" s="53"/>
      <c r="G229" s="53"/>
      <c r="H229" s="53"/>
      <c r="I229" s="53"/>
    </row>
    <row r="230" spans="1:9" x14ac:dyDescent="0.25">
      <c r="A230" s="14"/>
      <c r="B230" s="17" t="s">
        <v>16</v>
      </c>
      <c r="C230" s="17" t="s">
        <v>18</v>
      </c>
      <c r="D230" s="10" t="s">
        <v>21</v>
      </c>
      <c r="E230" s="17" t="s">
        <v>16</v>
      </c>
      <c r="F230" s="17" t="s">
        <v>18</v>
      </c>
      <c r="G230" s="17" t="s">
        <v>21</v>
      </c>
      <c r="H230" s="17" t="s">
        <v>23</v>
      </c>
      <c r="I230" s="17" t="s">
        <v>21</v>
      </c>
    </row>
    <row r="231" spans="1:9" x14ac:dyDescent="0.25">
      <c r="A231" s="26" t="s">
        <v>0</v>
      </c>
      <c r="B231" s="9" t="s">
        <v>17</v>
      </c>
      <c r="C231" s="9" t="s">
        <v>19</v>
      </c>
      <c r="D231" s="11" t="s">
        <v>22</v>
      </c>
      <c r="E231" s="9" t="s">
        <v>17</v>
      </c>
      <c r="F231" s="9" t="s">
        <v>19</v>
      </c>
      <c r="G231" s="9" t="s">
        <v>22</v>
      </c>
      <c r="H231" s="9" t="s">
        <v>19</v>
      </c>
      <c r="I231" s="9" t="s">
        <v>22</v>
      </c>
    </row>
    <row r="232" spans="1:9" x14ac:dyDescent="0.25">
      <c r="A232" s="27" t="s">
        <v>4</v>
      </c>
      <c r="B232" s="21">
        <v>12</v>
      </c>
      <c r="C232" s="22">
        <v>81.599999999999994</v>
      </c>
      <c r="D232" s="12">
        <f t="shared" ref="D232:D238" si="57">B232*C232</f>
        <v>979.19999999999993</v>
      </c>
      <c r="E232" s="21">
        <v>26</v>
      </c>
      <c r="F232" s="22">
        <v>81.599999999999994</v>
      </c>
      <c r="G232" s="18">
        <f t="shared" ref="G232:G238" si="58">E232*F232</f>
        <v>2121.6</v>
      </c>
      <c r="H232" s="22">
        <v>81.599999999999994</v>
      </c>
      <c r="I232" s="18">
        <f t="shared" ref="I232:I238" si="59">E232*H232</f>
        <v>2121.6</v>
      </c>
    </row>
    <row r="233" spans="1:9" x14ac:dyDescent="0.25">
      <c r="A233" s="27" t="s">
        <v>5</v>
      </c>
      <c r="B233" s="21">
        <v>4</v>
      </c>
      <c r="C233" s="22">
        <v>184.8</v>
      </c>
      <c r="D233" s="12">
        <f t="shared" si="57"/>
        <v>739.2</v>
      </c>
      <c r="E233" s="21">
        <v>4</v>
      </c>
      <c r="F233" s="22">
        <v>184.8</v>
      </c>
      <c r="G233" s="18">
        <f t="shared" si="58"/>
        <v>739.2</v>
      </c>
      <c r="H233" s="22">
        <v>184.8</v>
      </c>
      <c r="I233" s="18">
        <f t="shared" si="59"/>
        <v>739.2</v>
      </c>
    </row>
    <row r="234" spans="1:9" x14ac:dyDescent="0.25">
      <c r="A234" s="27" t="s">
        <v>6</v>
      </c>
      <c r="B234" s="21">
        <v>139</v>
      </c>
      <c r="C234" s="22">
        <v>326.39999999999998</v>
      </c>
      <c r="D234" s="12">
        <f t="shared" si="57"/>
        <v>45369.599999999999</v>
      </c>
      <c r="E234" s="21">
        <v>141</v>
      </c>
      <c r="F234" s="22">
        <v>326.39999999999998</v>
      </c>
      <c r="G234" s="18">
        <f t="shared" si="58"/>
        <v>46022.399999999994</v>
      </c>
      <c r="H234" s="22">
        <v>326.39999999999998</v>
      </c>
      <c r="I234" s="18">
        <f t="shared" si="59"/>
        <v>46022.399999999994</v>
      </c>
    </row>
    <row r="235" spans="1:9" x14ac:dyDescent="0.25">
      <c r="A235" s="27" t="s">
        <v>7</v>
      </c>
      <c r="B235" s="21">
        <v>577</v>
      </c>
      <c r="C235" s="22">
        <v>740.4</v>
      </c>
      <c r="D235" s="12">
        <f t="shared" si="57"/>
        <v>427210.8</v>
      </c>
      <c r="E235" s="21">
        <v>608</v>
      </c>
      <c r="F235" s="22">
        <v>740.4</v>
      </c>
      <c r="G235" s="18">
        <f t="shared" si="58"/>
        <v>450163.20000000001</v>
      </c>
      <c r="H235" s="22">
        <v>740.4</v>
      </c>
      <c r="I235" s="18">
        <f t="shared" si="59"/>
        <v>450163.20000000001</v>
      </c>
    </row>
    <row r="236" spans="1:9" x14ac:dyDescent="0.25">
      <c r="A236" s="27" t="s">
        <v>8</v>
      </c>
      <c r="B236" s="21">
        <v>395</v>
      </c>
      <c r="C236" s="22">
        <v>1328.4</v>
      </c>
      <c r="D236" s="12">
        <f t="shared" si="57"/>
        <v>524718</v>
      </c>
      <c r="E236" s="21">
        <v>395</v>
      </c>
      <c r="F236" s="22">
        <v>1328.4</v>
      </c>
      <c r="G236" s="18">
        <f t="shared" si="58"/>
        <v>524718</v>
      </c>
      <c r="H236" s="22">
        <v>1328.4</v>
      </c>
      <c r="I236" s="18">
        <f t="shared" si="59"/>
        <v>524718</v>
      </c>
    </row>
    <row r="237" spans="1:9" x14ac:dyDescent="0.25">
      <c r="A237" s="27" t="s">
        <v>9</v>
      </c>
      <c r="B237" s="21">
        <v>22</v>
      </c>
      <c r="C237" s="22">
        <v>2077.1999999999998</v>
      </c>
      <c r="D237" s="12">
        <f t="shared" si="57"/>
        <v>45698.399999999994</v>
      </c>
      <c r="E237" s="21">
        <v>22</v>
      </c>
      <c r="F237" s="22">
        <v>2077.1999999999998</v>
      </c>
      <c r="G237" s="18">
        <f t="shared" si="58"/>
        <v>45698.399999999994</v>
      </c>
      <c r="H237" s="22">
        <v>2077.1999999999998</v>
      </c>
      <c r="I237" s="18">
        <f t="shared" si="59"/>
        <v>45698.399999999994</v>
      </c>
    </row>
    <row r="238" spans="1:9" x14ac:dyDescent="0.25">
      <c r="A238" s="28" t="s">
        <v>10</v>
      </c>
      <c r="B238" s="1">
        <v>7</v>
      </c>
      <c r="C238" s="4">
        <v>2979.6</v>
      </c>
      <c r="D238" s="13">
        <f t="shared" si="57"/>
        <v>20857.2</v>
      </c>
      <c r="E238" s="1">
        <v>7</v>
      </c>
      <c r="F238" s="4">
        <v>2979.6</v>
      </c>
      <c r="G238" s="5">
        <f t="shared" si="58"/>
        <v>20857.2</v>
      </c>
      <c r="H238" s="4">
        <v>2979.6</v>
      </c>
      <c r="I238" s="5">
        <f t="shared" si="59"/>
        <v>20857.2</v>
      </c>
    </row>
    <row r="239" spans="1:9" x14ac:dyDescent="0.25">
      <c r="A239" s="14" t="s">
        <v>26</v>
      </c>
      <c r="B239" s="23">
        <f>SUM(B232:B238)</f>
        <v>1156</v>
      </c>
      <c r="C239" s="19"/>
      <c r="D239" s="12">
        <f>SUM(D232:D238)</f>
        <v>1065572.4000000001</v>
      </c>
      <c r="E239" s="23">
        <f>SUM(E232:E238)</f>
        <v>1203</v>
      </c>
      <c r="F239" s="19"/>
      <c r="G239" s="18">
        <f>SUM(G232:G238)</f>
        <v>1090320</v>
      </c>
      <c r="H239" s="19"/>
      <c r="I239" s="18">
        <f>SUM(I232:I238)</f>
        <v>1090320</v>
      </c>
    </row>
    <row r="240" spans="1:9" x14ac:dyDescent="0.25">
      <c r="H240" s="19"/>
      <c r="I240" s="19"/>
    </row>
    <row r="241" spans="1:9" x14ac:dyDescent="0.25">
      <c r="A241" s="36" t="s">
        <v>42</v>
      </c>
      <c r="D241" s="3">
        <f>D239</f>
        <v>1065572.4000000001</v>
      </c>
      <c r="G241" s="3">
        <f>G239</f>
        <v>1090320</v>
      </c>
      <c r="I241" s="3">
        <f>I239</f>
        <v>1090320</v>
      </c>
    </row>
    <row r="243" spans="1:9" ht="18.75" x14ac:dyDescent="0.3">
      <c r="A243" s="38" t="s">
        <v>53</v>
      </c>
    </row>
    <row r="245" spans="1:9" x14ac:dyDescent="0.25">
      <c r="A245" t="s">
        <v>28</v>
      </c>
      <c r="D245" s="7" t="s">
        <v>54</v>
      </c>
      <c r="E245" s="7" t="s">
        <v>54</v>
      </c>
    </row>
    <row r="246" spans="1:9" x14ac:dyDescent="0.25">
      <c r="A246" s="40"/>
      <c r="B246" s="40"/>
      <c r="C246" s="40"/>
      <c r="D246" s="9" t="s">
        <v>55</v>
      </c>
      <c r="E246" s="41" t="s">
        <v>56</v>
      </c>
    </row>
    <row r="247" spans="1:9" x14ac:dyDescent="0.25">
      <c r="A247" t="s">
        <v>43</v>
      </c>
      <c r="D247" s="6">
        <v>245357.91999999998</v>
      </c>
      <c r="E247" s="6">
        <v>246146.99333333329</v>
      </c>
    </row>
    <row r="248" spans="1:9" x14ac:dyDescent="0.25">
      <c r="A248" t="s">
        <v>44</v>
      </c>
      <c r="D248" s="6">
        <v>243378.32</v>
      </c>
      <c r="E248" s="6">
        <v>259892.73000000004</v>
      </c>
    </row>
    <row r="249" spans="1:9" x14ac:dyDescent="0.25">
      <c r="A249" t="s">
        <v>45</v>
      </c>
      <c r="D249" s="6">
        <v>2165.52</v>
      </c>
      <c r="E249" s="6">
        <v>6496.5599999999995</v>
      </c>
    </row>
    <row r="250" spans="1:9" x14ac:dyDescent="0.25">
      <c r="A250" t="s">
        <v>46</v>
      </c>
      <c r="D250" s="6">
        <v>20934</v>
      </c>
      <c r="E250" s="6">
        <v>18720</v>
      </c>
    </row>
    <row r="251" spans="1:9" x14ac:dyDescent="0.25">
      <c r="A251" t="s">
        <v>47</v>
      </c>
      <c r="D251" s="6">
        <v>232194.26</v>
      </c>
      <c r="E251" s="6">
        <v>244512.59999999998</v>
      </c>
    </row>
    <row r="252" spans="1:9" x14ac:dyDescent="0.25">
      <c r="A252" t="s">
        <v>48</v>
      </c>
      <c r="D252" s="6">
        <v>60582.900000000009</v>
      </c>
      <c r="E252" s="6">
        <v>60157.083333333328</v>
      </c>
    </row>
    <row r="253" spans="1:9" x14ac:dyDescent="0.25">
      <c r="A253" t="s">
        <v>49</v>
      </c>
      <c r="D253" s="6">
        <v>114283.20000000001</v>
      </c>
      <c r="E253" s="6">
        <v>110426.13</v>
      </c>
    </row>
    <row r="254" spans="1:9" x14ac:dyDescent="0.25">
      <c r="A254" t="s">
        <v>50</v>
      </c>
      <c r="D254" s="6">
        <v>13193.339999999998</v>
      </c>
      <c r="E254" s="6">
        <v>10891.54</v>
      </c>
    </row>
    <row r="255" spans="1:9" x14ac:dyDescent="0.25">
      <c r="A255" t="s">
        <v>51</v>
      </c>
      <c r="D255" s="6">
        <v>3625</v>
      </c>
      <c r="E255" s="6">
        <v>4479.1666666666661</v>
      </c>
    </row>
    <row r="256" spans="1:9" x14ac:dyDescent="0.25">
      <c r="A256" s="40" t="s">
        <v>52</v>
      </c>
      <c r="B256" s="40"/>
      <c r="C256" s="40"/>
      <c r="D256" s="42">
        <v>5800.8600000000006</v>
      </c>
      <c r="E256" s="42">
        <v>18881.568333333333</v>
      </c>
    </row>
    <row r="257" spans="1:5" x14ac:dyDescent="0.25">
      <c r="A257" s="43" t="s">
        <v>26</v>
      </c>
      <c r="D257" s="3">
        <f>SUM(D247:D256)</f>
        <v>941515.32000000007</v>
      </c>
      <c r="E257" s="3">
        <f>SUM(E247:E256)</f>
        <v>980604.3716666667</v>
      </c>
    </row>
    <row r="259" spans="1:5" x14ac:dyDescent="0.25">
      <c r="A259" t="s">
        <v>29</v>
      </c>
      <c r="D259" s="7" t="s">
        <v>54</v>
      </c>
      <c r="E259" s="7" t="s">
        <v>54</v>
      </c>
    </row>
    <row r="260" spans="1:5" x14ac:dyDescent="0.25">
      <c r="A260" s="40"/>
      <c r="B260" s="40"/>
      <c r="C260" s="40"/>
      <c r="D260" s="9" t="s">
        <v>55</v>
      </c>
      <c r="E260" s="41" t="s">
        <v>56</v>
      </c>
    </row>
    <row r="261" spans="1:5" x14ac:dyDescent="0.25">
      <c r="A261" t="s">
        <v>43</v>
      </c>
      <c r="D261" s="6">
        <v>0</v>
      </c>
      <c r="E261" s="6">
        <v>-8.6399999999999579</v>
      </c>
    </row>
    <row r="262" spans="1:5" x14ac:dyDescent="0.25">
      <c r="A262" t="s">
        <v>44</v>
      </c>
      <c r="D262" s="6">
        <v>0</v>
      </c>
      <c r="E262" s="6">
        <v>0</v>
      </c>
    </row>
    <row r="263" spans="1:5" x14ac:dyDescent="0.25">
      <c r="A263" t="s">
        <v>45</v>
      </c>
      <c r="D263" s="6">
        <v>0</v>
      </c>
      <c r="E263" s="6">
        <v>0</v>
      </c>
    </row>
    <row r="264" spans="1:5" x14ac:dyDescent="0.25">
      <c r="A264" t="s">
        <v>46</v>
      </c>
      <c r="D264" s="6">
        <v>126</v>
      </c>
      <c r="E264" s="6">
        <v>297</v>
      </c>
    </row>
    <row r="265" spans="1:5" x14ac:dyDescent="0.25">
      <c r="A265" t="s">
        <v>47</v>
      </c>
      <c r="D265" s="6">
        <v>2438</v>
      </c>
      <c r="E265" s="6">
        <v>2415.0000000000005</v>
      </c>
    </row>
    <row r="266" spans="1:5" x14ac:dyDescent="0.25">
      <c r="A266" t="s">
        <v>48</v>
      </c>
      <c r="D266" s="6">
        <v>0</v>
      </c>
      <c r="E266" s="6">
        <v>0</v>
      </c>
    </row>
    <row r="267" spans="1:5" x14ac:dyDescent="0.25">
      <c r="A267" t="s">
        <v>49</v>
      </c>
      <c r="D267" s="6">
        <v>43.4</v>
      </c>
      <c r="E267" s="6">
        <v>406.2</v>
      </c>
    </row>
    <row r="268" spans="1:5" x14ac:dyDescent="0.25">
      <c r="A268" t="s">
        <v>50</v>
      </c>
      <c r="D268" s="6">
        <v>537.74</v>
      </c>
      <c r="E268" s="6">
        <v>537.74</v>
      </c>
    </row>
    <row r="269" spans="1:5" x14ac:dyDescent="0.25">
      <c r="A269" t="s">
        <v>51</v>
      </c>
      <c r="D269" s="6">
        <v>0</v>
      </c>
      <c r="E269" s="6">
        <v>0</v>
      </c>
    </row>
    <row r="270" spans="1:5" x14ac:dyDescent="0.25">
      <c r="A270" s="40" t="s">
        <v>52</v>
      </c>
      <c r="B270" s="40"/>
      <c r="C270" s="40"/>
      <c r="D270" s="42">
        <v>0</v>
      </c>
      <c r="E270" s="42">
        <v>0</v>
      </c>
    </row>
    <row r="271" spans="1:5" x14ac:dyDescent="0.25">
      <c r="A271" s="43" t="s">
        <v>26</v>
      </c>
      <c r="D271" s="3">
        <f>SUM(D261:D270)</f>
        <v>3145.1400000000003</v>
      </c>
      <c r="E271" s="3">
        <f>SUM(E261:E270)</f>
        <v>3647.3</v>
      </c>
    </row>
    <row r="273" spans="1:5" x14ac:dyDescent="0.25">
      <c r="A273" s="36" t="s">
        <v>57</v>
      </c>
      <c r="D273" s="3">
        <f>D257+D271</f>
        <v>944660.46000000008</v>
      </c>
      <c r="E273" s="3">
        <f>E257+E271</f>
        <v>984251.67166666675</v>
      </c>
    </row>
  </sheetData>
  <mergeCells count="22">
    <mergeCell ref="B25:D25"/>
    <mergeCell ref="E25:I25"/>
    <mergeCell ref="B42:D42"/>
    <mergeCell ref="E42:I42"/>
    <mergeCell ref="B79:D79"/>
    <mergeCell ref="E79:I79"/>
    <mergeCell ref="B61:D61"/>
    <mergeCell ref="E61:I61"/>
    <mergeCell ref="B68:D68"/>
    <mergeCell ref="E68:I68"/>
    <mergeCell ref="B101:D101"/>
    <mergeCell ref="E101:I101"/>
    <mergeCell ref="B203:D203"/>
    <mergeCell ref="E203:I203"/>
    <mergeCell ref="B229:D229"/>
    <mergeCell ref="E229:I229"/>
    <mergeCell ref="B128:D128"/>
    <mergeCell ref="E128:I128"/>
    <mergeCell ref="B154:D154"/>
    <mergeCell ref="E154:I154"/>
    <mergeCell ref="B176:D176"/>
    <mergeCell ref="E176:I176"/>
  </mergeCells>
  <pageMargins left="0.7" right="0.7" top="0.75" bottom="0.75" header="0.3" footer="0.3"/>
  <pageSetup scale="60" fitToHeight="0" orientation="landscape" horizontalDpi="90" verticalDpi="90" r:id="rId1"/>
  <headerFooter>
    <oddHeader>&amp;RIAWC - IUB DR No -21_Attachment
Page &amp;P of &amp;N</oddHeader>
  </headerFooter>
  <rowBreaks count="7" manualBreakCount="7">
    <brk id="22" max="16383" man="1"/>
    <brk id="76" max="16383" man="1"/>
    <brk id="125" max="16383" man="1"/>
    <brk id="151" max="16383" man="1"/>
    <brk id="200" max="16383" man="1"/>
    <brk id="226" max="16383" man="1"/>
    <brk id="242" max="16383" man="1"/>
  </rowBreaks>
  <customProperties>
    <customPr name="_pios_id" r:id="rId2"/>
  </customProperties>
  <drawing r:id="rId3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 xmlns="f6684c87-9742-42cb-b52d-07083e355537">
      <Url xsi:nil="true"/>
      <Description xsi:nil="true"/>
    </Workflow>
    <Internal_x0020_Due_x0020_Date xmlns="00c1cf47-8665-4c73-8994-ff3a5e26da0f" xsi:nil="true"/>
    <Final_x0020_Due_x0020_Date xmlns="00c1cf47-8665-4c73-8994-ff3a5e26da0f" xsi:nil="true"/>
    <Docket_x0020_Number xmlns="00c1cf47-8665-4c73-8994-ff3a5e26da0f">RPU-2020-0001</Docket_x0020_Number>
    <Preparer xmlns="00c1cf47-8665-4c73-8994-ff3a5e26da0f">Chuck Rea</Preparer>
    <Document_x0020_Type xmlns="00c1cf47-8665-4c73-8994-ff3a5e26da0f">Petition</Document_x0020_Type>
    <_ip_UnifiedCompliancePolicyProperties xmlns="http://schemas.microsoft.com/sharepoint/v3" xsi:nil="true"/>
    <Series xmlns="F6684C87-9742-42CB-B52D-07083E355537" xsi:nil="true"/>
    <Party xmlns="00c1cf47-8665-4c73-8994-ff3a5e26da0f">Iowa American Water</Party>
    <Responsible_x0020_Witness xmlns="00c1cf47-8665-4c73-8994-ff3a5e26da0f">Chuck Rea</Responsible_x0020_Witness>
    <WorkflowStatus xmlns="f6684c87-9742-42cb-b52d-07083e3555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75C2BB153F54998B0BC5BA82DA566" ma:contentTypeVersion="4" ma:contentTypeDescription="Create a new document." ma:contentTypeScope="" ma:versionID="daf7d9fe012b08a3dd863c049bb3a5e5">
  <xsd:schema xmlns:xsd="http://www.w3.org/2001/XMLSchema" xmlns:xs="http://www.w3.org/2001/XMLSchema" xmlns:p="http://schemas.microsoft.com/office/2006/metadata/properties" xmlns:ns1="http://schemas.microsoft.com/sharepoint/v3" xmlns:ns2="F6684C87-9742-42CB-B52D-07083E355537" xmlns:ns3="00c1cf47-8665-4c73-8994-ff3a5e26da0f" xmlns:ns5="7312d0bd-5bb3-4d44-9c84-f993550bda7e" xmlns:ns6="f6684c87-9742-42cb-b52d-07083e355537" targetNamespace="http://schemas.microsoft.com/office/2006/metadata/properties" ma:root="true" ma:fieldsID="85303e5c15fc524db2804f533cb7b7ad" ns1:_="" ns2:_="" ns3:_="" ns5:_="" ns6:_="">
    <xsd:import namespace="http://schemas.microsoft.com/sharepoint/v3"/>
    <xsd:import namespace="F6684C87-9742-42CB-B52D-07083E355537"/>
    <xsd:import namespace="00c1cf47-8665-4c73-8994-ff3a5e26da0f"/>
    <xsd:import namespace="7312d0bd-5bb3-4d44-9c84-f993550bda7e"/>
    <xsd:import namespace="f6684c87-9742-42cb-b52d-07083e355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84C87-9742-42CB-B52D-07083E355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84c87-9742-42cb-b52d-07083e35553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02D58-5826-4A82-B227-78987B7AB06B}">
  <ds:schemaRefs>
    <ds:schemaRef ds:uri="http://purl.org/dc/dcmitype/"/>
    <ds:schemaRef ds:uri="7312d0bd-5bb3-4d44-9c84-f993550bda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6684c87-9742-42cb-b52d-07083e355537"/>
    <ds:schemaRef ds:uri="00c1cf47-8665-4c73-8994-ff3a5e26da0f"/>
    <ds:schemaRef ds:uri="F6684C87-9742-42CB-B52D-07083E35553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19B3F3-302B-48C6-BD90-58DC7BC5A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CA08C-AA77-4583-8A6C-1D6858F94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684C87-9742-42CB-B52D-07083E355537"/>
    <ds:schemaRef ds:uri="00c1cf47-8665-4c73-8994-ff3a5e26da0f"/>
    <ds:schemaRef ds:uri="7312d0bd-5bb3-4d44-9c84-f993550bda7e"/>
    <ds:schemaRef ds:uri="f6684c87-9742-42cb-b52d-07083e355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2020-12-24T19:38:15Z</dcterms:created>
  <dc:creator>Chuck Rea</dc:creator>
  <cp:lastModifiedBy>Cade Simmons</cp:lastModifiedBy>
  <cp:lastPrinted>2020-12-24T21:19:04Z</cp:lastPrinted>
  <dcterms:modified xsi:type="dcterms:W3CDTF">2021-09-23T19:29:48Z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Charles.Rea@amwater.com</vt:lpwstr>
  </property>
  <property fmtid="{D5CDD505-2E9C-101B-9397-08002B2CF9AE}" pid="5" name="MSIP_Label_846c87f6-c46e-48eb-b7ce-d3a4a7d30611_SetDate">
    <vt:lpwstr>2020-12-24T20:31:16.9259472Z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35f15218-c362-4538-b688-8ed1c9e11aa2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0x01010098675C2BB153F54998B0BC5BA82DA566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</Properties>
</file>